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drawings/vmlDrawing2.vml" ContentType="application/vnd.openxmlformats-officedocument.vmlDrawing"/>
  <Override PartName="/xl/drawings/drawing1.xml" ContentType="application/vnd.openxmlformats-officedocument.drawing+xml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800m" sheetId="1" state="visible" r:id="rId2"/>
    <sheet name="fiche 4800" sheetId="2" state="visible" r:id="rId3"/>
    <sheet name="OUTILS" sheetId="3" state="visible" r:id="rId4"/>
  </sheets>
  <definedNames>
    <definedName function="false" hidden="false" name="palierVMA" vbProcedure="false">#REF!</definedName>
    <definedName function="false" hidden="false" name="perf1F" vbProcedure="false">#REF!</definedName>
    <definedName function="false" hidden="false" name="perf1G" vbProcedure="false">#REF!</definedName>
    <definedName function="false" hidden="false" name="perf1M" vbProcedure="false">#REF!</definedName>
    <definedName function="false" hidden="false" name="secondeF" vbProcedure="false">#REF!</definedName>
    <definedName function="false" hidden="false" name="secondeG" vbProcedure="false">#REF!</definedName>
    <definedName function="false" hidden="false" name="secondeM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3" authorId="0">
      <text>
        <r>
          <rPr>
            <sz val="12"/>
            <color rgb="FF000000"/>
            <rFont val="Calibri"/>
            <family val="2"/>
          </rPr>
          <t xml:space="preserve">Saisissez le temps en Mn,s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A3" authorId="0">
      <text>
        <r>
          <rPr>
            <sz val="10"/>
            <color rgb="FF000000"/>
            <rFont val="Calibri"/>
            <family val="0"/>
          </rPr>
          <t xml:space="preserve">Si vous utilisez des plots espacés d'une certaine distance (en mètre) pour matérialiser vos intervalles de course remplissez la case, sinon laissez la vide</t>
        </r>
      </text>
    </comment>
    <comment ref="B14" authorId="0">
      <text>
        <r>
          <rPr>
            <b val="true"/>
            <sz val="10"/>
            <color rgb="FF000000"/>
            <rFont val="Calibri"/>
            <family val="0"/>
          </rPr>
          <t xml:space="preserve">Attention à bien saisir avec une VIRGULE !</t>
        </r>
      </text>
    </comment>
    <comment ref="E8" authorId="0">
      <text>
        <r>
          <rPr>
            <sz val="10"/>
            <color rgb="FF000000"/>
            <rFont val="Calibri"/>
            <family val="0"/>
          </rPr>
          <t xml:space="preserve">Si vous ne devez rentrer que des secondes (ex : 5,6s) saisissez : 0,056
</t>
        </r>
      </text>
    </comment>
  </commentList>
</comments>
</file>

<file path=xl/sharedStrings.xml><?xml version="1.0" encoding="utf-8"?>
<sst xmlns="http://schemas.openxmlformats.org/spreadsheetml/2006/main" count="46" uniqueCount="20">
  <si>
    <t xml:space="preserve">DATE</t>
  </si>
  <si>
    <t xml:space="preserve">m</t>
  </si>
  <si>
    <t xml:space="preserve">TPS</t>
  </si>
  <si>
    <t xml:space="preserve">Vitesse </t>
  </si>
  <si>
    <t xml:space="preserve">Vitesse</t>
  </si>
  <si>
    <t xml:space="preserve">COUREURS</t>
  </si>
  <si>
    <t xml:space="preserve">Equipes</t>
  </si>
  <si>
    <t xml:space="preserve">Km/h</t>
  </si>
  <si>
    <t xml:space="preserve">Coureurs</t>
  </si>
  <si>
    <t xml:space="preserve">INTERVALLE INTER PLOTS (m)</t>
  </si>
  <si>
    <t xml:space="preserve">Exemple : 25</t>
  </si>
  <si>
    <t xml:space="preserve">CALCUL DE VITESSE</t>
  </si>
  <si>
    <t xml:space="preserve">DISTANCE (m)</t>
  </si>
  <si>
    <t xml:space="preserve">PLOTS</t>
  </si>
  <si>
    <t xml:space="preserve">TEMPS (Mn,s)</t>
  </si>
  <si>
    <t xml:space="preserve">VITESSE (Km/h)</t>
  </si>
  <si>
    <t xml:space="preserve">Exemple : </t>
  </si>
  <si>
    <t xml:space="preserve">CALCUL DE DISTANCE</t>
  </si>
  <si>
    <t xml:space="preserve">CALCUL DE TEMPS </t>
  </si>
  <si>
    <t xml:space="preserve">TEMPS (Mn:s)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</si>
</sst>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MM:SS"/>
    <numFmt numFmtId="168" formatCode="0"/>
    <numFmt numFmtId="169" formatCode="HH:MM"/>
  </numFmts>
  <fonts count="40">
    <font>
      <sz val="12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i val="true"/>
      <sz val="12"/>
      <color rgb="FF000000"/>
      <name val="Calibri"/>
      <family val="0"/>
    </font>
    <font>
      <sz val="12"/>
      <color rgb="FFFF0000"/>
      <name val="Calibri"/>
      <family val="2"/>
    </font>
    <font>
      <b val="true"/>
      <i val="true"/>
      <sz val="16"/>
      <color rgb="FF000000"/>
      <name val="Calibri"/>
      <family val="0"/>
    </font>
    <font>
      <b val="true"/>
      <sz val="16"/>
      <color rgb="FF000000"/>
      <name val="Calibri"/>
      <family val="0"/>
    </font>
    <font>
      <b val="true"/>
      <sz val="20"/>
      <color rgb="FF000000"/>
      <name val="Calibri"/>
      <family val="2"/>
    </font>
    <font>
      <b val="true"/>
      <i val="true"/>
      <sz val="12"/>
      <color rgb="FFBFBFBF"/>
      <name val="Calibri"/>
      <family val="0"/>
    </font>
    <font>
      <b val="true"/>
      <sz val="18"/>
      <color rgb="FF00F713"/>
      <name val="Calibri"/>
      <family val="2"/>
    </font>
    <font>
      <b val="true"/>
      <sz val="12"/>
      <color rgb="FF000000"/>
      <name val="Calibri"/>
      <family val="2"/>
    </font>
    <font>
      <b val="true"/>
      <sz val="12"/>
      <color rgb="FFFF0000"/>
      <name val="Calibri"/>
      <family val="2"/>
    </font>
    <font>
      <b val="true"/>
      <i val="true"/>
      <sz val="12"/>
      <color rgb="FF000000"/>
      <name val="Calibri"/>
      <family val="0"/>
    </font>
    <font>
      <b val="true"/>
      <sz val="16"/>
      <color rgb="FF000000"/>
      <name val="Calibri"/>
      <family val="2"/>
    </font>
    <font>
      <b val="true"/>
      <sz val="16"/>
      <color rgb="FFFF0000"/>
      <name val="Calibri"/>
      <family val="2"/>
    </font>
    <font>
      <sz val="12"/>
      <color rgb="FFFFC000"/>
      <name val="Calibri"/>
      <family val="2"/>
    </font>
    <font>
      <sz val="12"/>
      <color rgb="FF0070C0"/>
      <name val="Calibri"/>
      <family val="2"/>
    </font>
    <font>
      <sz val="12"/>
      <color rgb="FF92D050"/>
      <name val="Calibri"/>
      <family val="2"/>
    </font>
    <font>
      <b val="true"/>
      <sz val="12"/>
      <color rgb="FFFFD411"/>
      <name val="Calibri"/>
      <family val="0"/>
    </font>
    <font>
      <b val="true"/>
      <sz val="14"/>
      <color rgb="FF000000"/>
      <name val="Calibri"/>
      <family val="2"/>
    </font>
    <font>
      <i val="true"/>
      <sz val="16"/>
      <color rgb="FF000000"/>
      <name val="Calibri"/>
      <family val="0"/>
    </font>
    <font>
      <sz val="12"/>
      <color rgb="FFD0CECE"/>
      <name val="Calibri"/>
      <family val="2"/>
    </font>
    <font>
      <sz val="12"/>
      <color rgb="FFAFABAB"/>
      <name val="Calibri"/>
      <family val="2"/>
    </font>
    <font>
      <sz val="20"/>
      <color rgb="FFFF0000"/>
      <name val="Calibri"/>
      <family val="2"/>
    </font>
    <font>
      <b val="true"/>
      <sz val="20"/>
      <color rgb="FFFF0000"/>
      <name val="Calibri"/>
      <family val="2"/>
    </font>
    <font>
      <i val="true"/>
      <sz val="12"/>
      <color rgb="FFD0CECE"/>
      <name val="Calibri"/>
      <family val="2"/>
    </font>
    <font>
      <b val="true"/>
      <i val="true"/>
      <sz val="20"/>
      <color rgb="FFD0CECE"/>
      <name val="Calibri"/>
      <family val="2"/>
    </font>
    <font>
      <sz val="10"/>
      <color rgb="FF000000"/>
      <name val="Calibri"/>
      <family val="0"/>
    </font>
    <font>
      <b val="true"/>
      <sz val="10"/>
      <color rgb="FF000000"/>
      <name val="Calibri"/>
      <family val="0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FFFF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FF0000"/>
        <bgColor rgb="FFCC0000"/>
      </patternFill>
    </fill>
    <fill>
      <patternFill patternType="solid">
        <fgColor rgb="FFD9D9D9"/>
        <bgColor rgb="FFDDDDDD"/>
      </patternFill>
    </fill>
    <fill>
      <patternFill patternType="solid">
        <fgColor rgb="FFFFC000"/>
        <bgColor rgb="FFFFD411"/>
      </patternFill>
    </fill>
    <fill>
      <patternFill patternType="solid">
        <fgColor rgb="FF0070C0"/>
        <bgColor rgb="FF008080"/>
      </patternFill>
    </fill>
    <fill>
      <patternFill patternType="solid">
        <fgColor rgb="FF92D050"/>
        <bgColor rgb="FFAFABAB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dashed"/>
      <right style="dashed"/>
      <top style="dashed"/>
      <bottom style="thin"/>
      <diagonal/>
    </border>
    <border diagonalUp="false" diagonalDown="false">
      <left style="dashed"/>
      <right style="dashed"/>
      <top style="thin"/>
      <bottom style="dashed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dashed"/>
      <right style="dashed"/>
      <top style="dashed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5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6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9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2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1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3" borderId="2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4" borderId="2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3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2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2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1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1" fillId="0" borderId="4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3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8" fillId="0" borderId="4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4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4" fillId="0" borderId="4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4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8" fontId="18" fillId="0" borderId="4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4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35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3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4" fillId="0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4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4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8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8" fontId="35" fillId="0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34" fillId="0" borderId="4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35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3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713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DDDDDD"/>
      <rgbColor rgb="FF660066"/>
      <rgbColor rgb="FFFF8080"/>
      <rgbColor rgb="FF0070C0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D411"/>
      <rgbColor rgb="FFFFC000"/>
      <rgbColor rgb="FFFF6600"/>
      <rgbColor rgb="FF666699"/>
      <rgbColor rgb="FFAFABAB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1428840</xdr:colOff>
      <xdr:row>6</xdr:row>
      <xdr:rowOff>109440</xdr:rowOff>
    </xdr:from>
    <xdr:to>
      <xdr:col>0</xdr:col>
      <xdr:colOff>1746000</xdr:colOff>
      <xdr:row>7</xdr:row>
      <xdr:rowOff>184680</xdr:rowOff>
    </xdr:to>
    <xdr:sp>
      <xdr:nvSpPr>
        <xdr:cNvPr id="0" name="CustomShape 1"/>
        <xdr:cNvSpPr/>
      </xdr:nvSpPr>
      <xdr:spPr>
        <a:xfrm>
          <a:off x="1428840" y="1468080"/>
          <a:ext cx="317160" cy="405360"/>
        </a:xfrm>
        <a:prstGeom prst="triangle">
          <a:avLst>
            <a:gd name="adj" fmla="val 50000"/>
          </a:avLst>
        </a:prstGeom>
        <a:solidFill>
          <a:srgbClr val="000000"/>
        </a:solidFill>
        <a:ln w="12600">
          <a:solidFill>
            <a:srgbClr val="43729d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1415880</xdr:colOff>
      <xdr:row>12</xdr:row>
      <xdr:rowOff>140400</xdr:rowOff>
    </xdr:from>
    <xdr:to>
      <xdr:col>0</xdr:col>
      <xdr:colOff>1733040</xdr:colOff>
      <xdr:row>13</xdr:row>
      <xdr:rowOff>216000</xdr:rowOff>
    </xdr:to>
    <xdr:sp>
      <xdr:nvSpPr>
        <xdr:cNvPr id="1" name="CustomShape 1"/>
        <xdr:cNvSpPr/>
      </xdr:nvSpPr>
      <xdr:spPr>
        <a:xfrm>
          <a:off x="1415880" y="2921400"/>
          <a:ext cx="317160" cy="406080"/>
        </a:xfrm>
        <a:prstGeom prst="triangle">
          <a:avLst>
            <a:gd name="adj" fmla="val 50000"/>
          </a:avLst>
        </a:prstGeom>
        <a:solidFill>
          <a:srgbClr val="000000"/>
        </a:solidFill>
        <a:ln w="12600">
          <a:solidFill>
            <a:srgbClr val="43729d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1415880</xdr:colOff>
      <xdr:row>18</xdr:row>
      <xdr:rowOff>141120</xdr:rowOff>
    </xdr:from>
    <xdr:to>
      <xdr:col>0</xdr:col>
      <xdr:colOff>1733040</xdr:colOff>
      <xdr:row>19</xdr:row>
      <xdr:rowOff>215640</xdr:rowOff>
    </xdr:to>
    <xdr:sp>
      <xdr:nvSpPr>
        <xdr:cNvPr id="2" name="CustomShape 1"/>
        <xdr:cNvSpPr/>
      </xdr:nvSpPr>
      <xdr:spPr>
        <a:xfrm>
          <a:off x="1415880" y="4344480"/>
          <a:ext cx="317160" cy="405000"/>
        </a:xfrm>
        <a:prstGeom prst="triangle">
          <a:avLst>
            <a:gd name="adj" fmla="val 50000"/>
          </a:avLst>
        </a:prstGeom>
        <a:solidFill>
          <a:srgbClr val="000000"/>
        </a:solidFill>
        <a:ln w="12600">
          <a:solidFill>
            <a:srgbClr val="43729d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6" outlineLevelRow="0" outlineLevelCol="0"/>
  <cols>
    <col collapsed="false" customWidth="true" hidden="false" outlineLevel="0" max="1" min="1" style="1" width="9.5"/>
    <col collapsed="false" customWidth="true" hidden="false" outlineLevel="0" max="2" min="2" style="0" width="8.33"/>
    <col collapsed="false" customWidth="true" hidden="false" outlineLevel="0" max="3" min="3" style="2" width="6.51"/>
    <col collapsed="false" customWidth="true" hidden="false" outlineLevel="0" max="4" min="4" style="0" width="5.33"/>
    <col collapsed="false" customWidth="true" hidden="false" outlineLevel="0" max="5" min="5" style="1" width="7.5"/>
    <col collapsed="false" customWidth="true" hidden="true" outlineLevel="0" max="6" min="6" style="0" width="5.67"/>
    <col collapsed="false" customWidth="true" hidden="false" outlineLevel="0" max="7" min="7" style="3" width="7.84"/>
    <col collapsed="false" customWidth="true" hidden="false" outlineLevel="0" max="8" min="8" style="4" width="6.66"/>
    <col collapsed="false" customWidth="true" hidden="false" outlineLevel="0" max="9" min="9" style="0" width="6.33"/>
    <col collapsed="false" customWidth="true" hidden="false" outlineLevel="0" max="10" min="10" style="1" width="7.5"/>
    <col collapsed="false" customWidth="true" hidden="true" outlineLevel="0" max="11" min="11" style="5" width="5.16"/>
    <col collapsed="false" customWidth="true" hidden="false" outlineLevel="0" max="12" min="12" style="3" width="7"/>
    <col collapsed="false" customWidth="true" hidden="false" outlineLevel="0" max="13" min="13" style="2" width="6.33"/>
    <col collapsed="false" customWidth="true" hidden="false" outlineLevel="0" max="14" min="14" style="0" width="6.33"/>
    <col collapsed="false" customWidth="true" hidden="false" outlineLevel="0" max="15" min="15" style="1" width="7.5"/>
    <col collapsed="false" customWidth="true" hidden="true" outlineLevel="0" max="16" min="16" style="0" width="7.33"/>
    <col collapsed="false" customWidth="true" hidden="false" outlineLevel="0" max="17" min="17" style="3" width="7.33"/>
    <col collapsed="false" customWidth="true" hidden="false" outlineLevel="0" max="18" min="18" style="2" width="6.33"/>
    <col collapsed="false" customWidth="true" hidden="false" outlineLevel="0" max="19" min="19" style="0" width="6"/>
    <col collapsed="false" customWidth="true" hidden="false" outlineLevel="0" max="20" min="20" style="0" width="6.83"/>
    <col collapsed="false" customWidth="true" hidden="true" outlineLevel="0" max="21" min="21" style="0" width="12.33"/>
    <col collapsed="false" customWidth="true" hidden="false" outlineLevel="0" max="22" min="22" style="0" width="6"/>
    <col collapsed="false" customWidth="true" hidden="false" outlineLevel="0" max="23" min="23" style="0" width="5.16"/>
    <col collapsed="false" customWidth="true" hidden="false" outlineLevel="0" max="24" min="24" style="0" width="4.33"/>
    <col collapsed="false" customWidth="true" hidden="false" outlineLevel="0" max="26" min="25" style="0" width="5.16"/>
    <col collapsed="false" customWidth="true" hidden="false" outlineLevel="0" max="27" min="27" style="0" width="4.33"/>
    <col collapsed="false" customWidth="true" hidden="false" outlineLevel="0" max="28" min="28" style="0" width="4.5"/>
    <col collapsed="false" customWidth="true" hidden="false" outlineLevel="0" max="29" min="29" style="0" width="4.67"/>
    <col collapsed="false" customWidth="true" hidden="false" outlineLevel="0" max="30" min="30" style="0" width="4.16"/>
    <col collapsed="false" customWidth="true" hidden="false" outlineLevel="0" max="31" min="31" style="0" width="4.33"/>
    <col collapsed="false" customWidth="true" hidden="false" outlineLevel="0" max="32" min="32" style="6" width="8"/>
    <col collapsed="false" customWidth="true" hidden="false" outlineLevel="0" max="1025" min="33" style="0" width="10.61"/>
  </cols>
  <sheetData>
    <row r="1" s="21" customFormat="true" ht="22.05" hidden="false" customHeight="false" outlineLevel="0" collapsed="false">
      <c r="A1" s="7" t="s">
        <v>0</v>
      </c>
      <c r="B1" s="8" t="n">
        <v>400</v>
      </c>
      <c r="C1" s="9" t="s">
        <v>1</v>
      </c>
      <c r="D1" s="10"/>
      <c r="E1" s="11" t="s">
        <v>2</v>
      </c>
      <c r="F1" s="12"/>
      <c r="G1" s="13" t="s">
        <v>3</v>
      </c>
      <c r="H1" s="14" t="s">
        <v>1</v>
      </c>
      <c r="I1" s="15"/>
      <c r="J1" s="11" t="s">
        <v>2</v>
      </c>
      <c r="K1" s="16"/>
      <c r="L1" s="13" t="s">
        <v>4</v>
      </c>
      <c r="M1" s="14" t="s">
        <v>1</v>
      </c>
      <c r="N1" s="15"/>
      <c r="O1" s="11" t="s">
        <v>2</v>
      </c>
      <c r="P1" s="17"/>
      <c r="Q1" s="18" t="s">
        <v>3</v>
      </c>
      <c r="R1" s="19"/>
      <c r="S1" s="20"/>
    </row>
    <row r="2" s="21" customFormat="true" ht="26.95" hidden="false" customHeight="true" outlineLevel="0" collapsed="false">
      <c r="A2" s="16" t="s">
        <v>5</v>
      </c>
      <c r="B2" s="16" t="s">
        <v>6</v>
      </c>
      <c r="C2" s="9"/>
      <c r="D2" s="22"/>
      <c r="E2" s="11"/>
      <c r="F2" s="12"/>
      <c r="G2" s="23" t="s">
        <v>7</v>
      </c>
      <c r="H2" s="14"/>
      <c r="I2" s="24"/>
      <c r="J2" s="11"/>
      <c r="K2" s="16"/>
      <c r="L2" s="23" t="s">
        <v>7</v>
      </c>
      <c r="M2" s="14"/>
      <c r="N2" s="24"/>
      <c r="O2" s="11"/>
      <c r="P2" s="11"/>
      <c r="Q2" s="25" t="s">
        <v>7</v>
      </c>
      <c r="R2" s="19"/>
      <c r="S2" s="20"/>
    </row>
    <row r="3" customFormat="false" ht="26" hidden="false" customHeight="true" outlineLevel="0" collapsed="false">
      <c r="A3" s="26"/>
      <c r="B3" s="27"/>
      <c r="C3" s="28" t="n">
        <f aca="false">$B$1</f>
        <v>400</v>
      </c>
      <c r="D3" s="29"/>
      <c r="E3" s="30" t="str">
        <f aca="false">IF(D3="","",D3)</f>
        <v/>
      </c>
      <c r="F3" s="31" t="n">
        <f aca="false">(INT(D3)*60+(D3-INT(D3))*100)</f>
        <v>0</v>
      </c>
      <c r="G3" s="32" t="str">
        <f aca="false">IF(D3="","",($B$1/1000)/(F3/3600))</f>
        <v/>
      </c>
      <c r="H3" s="28" t="n">
        <f aca="false">$B$1*5</f>
        <v>2000</v>
      </c>
      <c r="I3" s="29"/>
      <c r="J3" s="33" t="str">
        <f aca="false">IF(I3="","",TIME(0,0,(INT(I3)*60+(I3-INT(I3))*100)-(INT(D6)*60+(D6-INT(D6))*100)))</f>
        <v/>
      </c>
      <c r="K3" s="31" t="n">
        <f aca="false">(INT(I3)*60+(I3-INT(I3))*100)-(INT(D6)*60+(D6-INT(D6))*100)</f>
        <v>0</v>
      </c>
      <c r="L3" s="32" t="str">
        <f aca="false">IF(I3="","",($B$1/1000)/(K3/3600))</f>
        <v/>
      </c>
      <c r="M3" s="34" t="n">
        <f aca="false">$B$1*9</f>
        <v>3600</v>
      </c>
      <c r="N3" s="35"/>
      <c r="O3" s="36" t="str">
        <f aca="false">IF(N3="","",TIME(0,0,(INT(N3)*60+(N3-INT(N3))*100)-(INT(I6)*60+(I6-INT(I6))*100)))</f>
        <v/>
      </c>
      <c r="P3" s="31" t="n">
        <f aca="false">(INT(N3)*60+(N3-INT(N3))*100)-(INT(I6)*60+(I6-INT(I6))*100)</f>
        <v>0</v>
      </c>
      <c r="Q3" s="32" t="str">
        <f aca="false">IF(N3="","",($B$1/1000)/(P3/3600))</f>
        <v/>
      </c>
      <c r="S3" s="37"/>
    </row>
    <row r="4" customFormat="false" ht="26" hidden="false" customHeight="true" outlineLevel="0" collapsed="false">
      <c r="A4" s="26"/>
      <c r="B4" s="27"/>
      <c r="C4" s="28" t="n">
        <f aca="false">$B$1*2</f>
        <v>800</v>
      </c>
      <c r="D4" s="29"/>
      <c r="E4" s="36" t="str">
        <f aca="false">IF(D4="","",TIME(0,0,(INT(D4)*60+(D4-INT(D4))*100)-(INT(D3)*60+(D3-INT(D3))*100)))</f>
        <v/>
      </c>
      <c r="F4" s="31" t="n">
        <f aca="false">(INT(D4)*60+(D4-INT(D4))*100)-(INT(D3)*60+(D3-INT(D3))*100)</f>
        <v>0</v>
      </c>
      <c r="G4" s="32" t="str">
        <f aca="false">IF(D4="","",($B$1/1000)/(F4/3600))</f>
        <v/>
      </c>
      <c r="H4" s="34" t="n">
        <f aca="false">$B$1*6</f>
        <v>2400</v>
      </c>
      <c r="I4" s="29"/>
      <c r="J4" s="33" t="str">
        <f aca="false">IF(I4="","",TIME(0,0,(INT(I4)*60+(I4-INT(I4))*100)-(INT(I3)*60+(I3-INT(I3))*100)))</f>
        <v/>
      </c>
      <c r="K4" s="31" t="n">
        <f aca="false">(INT(I4)*60+(I4-INT(I4))*100)-(INT(I3)*60+(I3-INT(I3))*100)</f>
        <v>0</v>
      </c>
      <c r="L4" s="32" t="str">
        <f aca="false">IF(I4="","",($B$1/1000)/(K4/3600))</f>
        <v/>
      </c>
      <c r="M4" s="34" t="n">
        <f aca="false">$B$1*10</f>
        <v>4000</v>
      </c>
      <c r="N4" s="35"/>
      <c r="O4" s="36" t="str">
        <f aca="false">IF(N4="","",TIME(0,0,INT(N4)*60+(N4-INT(N4))*100-INT(N3)*60+(N3-INT(N3))*100))</f>
        <v/>
      </c>
      <c r="P4" s="31" t="n">
        <f aca="false">(INT(N4)*60+(N4-INT(N4))*100)-(INT(N3)*60+(N3-INT(N3))*100)</f>
        <v>0</v>
      </c>
      <c r="Q4" s="32" t="str">
        <f aca="false">IF(N4="","",($B$1/1000)/(P4/3600))</f>
        <v/>
      </c>
      <c r="S4" s="37"/>
    </row>
    <row r="5" customFormat="false" ht="26" hidden="false" customHeight="true" outlineLevel="0" collapsed="false">
      <c r="A5" s="26"/>
      <c r="B5" s="27"/>
      <c r="C5" s="28" t="n">
        <f aca="false">$B$1*3</f>
        <v>1200</v>
      </c>
      <c r="D5" s="29"/>
      <c r="E5" s="36" t="str">
        <f aca="false">IF(D5="","",TIME(0,0,(INT(D5)*60+(D5-INT(D5))*100)-(INT(D4)*60+(D4-INT(D4))*100)))</f>
        <v/>
      </c>
      <c r="F5" s="31" t="n">
        <f aca="false">(INT(D5)*60+(D5-INT(D5))*100)-(INT(D4)*60+(D4-INT(D4))*100)</f>
        <v>0</v>
      </c>
      <c r="G5" s="32" t="str">
        <f aca="false">IF(D5="","",($B$1/1000)/(F5/3600))</f>
        <v/>
      </c>
      <c r="H5" s="28" t="n">
        <f aca="false">$B$1*7</f>
        <v>2800</v>
      </c>
      <c r="I5" s="29"/>
      <c r="J5" s="33" t="str">
        <f aca="false">IF(I5="","",TIME(0,0,(INT(I5)*60+(I5-INT(I5))*100)-(INT(I4)*60+(I4-INT(I4))*100)))</f>
        <v/>
      </c>
      <c r="K5" s="31" t="n">
        <f aca="false">(INT(I5)*60+(I5-INT(I5))*100)-(INT(I4)*60+(I4-INT(I4))*100)</f>
        <v>0</v>
      </c>
      <c r="L5" s="32" t="str">
        <f aca="false">IF(I5="","",($B$1/1000)/(K5/3600))</f>
        <v/>
      </c>
      <c r="M5" s="34" t="n">
        <f aca="false">$B$1*11</f>
        <v>4400</v>
      </c>
      <c r="N5" s="35"/>
      <c r="O5" s="36" t="str">
        <f aca="false">IF(N5="","",TIME(0,0,(INT(N5)*60+(N5-INT(N5))*100)-(INT(N4)*60+(N4-INT(N4))*100)))</f>
        <v/>
      </c>
      <c r="P5" s="31" t="n">
        <f aca="false">(INT(N5)*60+(N5-INT(N5))*100)-(INT(N4)*60+(N4-INT(N4))*100)</f>
        <v>0</v>
      </c>
      <c r="Q5" s="32" t="str">
        <f aca="false">IF(N5="","",($B$1/1000)/(P5/3600))</f>
        <v/>
      </c>
      <c r="R5" s="38"/>
    </row>
    <row r="6" customFormat="false" ht="26" hidden="false" customHeight="true" outlineLevel="0" collapsed="false">
      <c r="A6" s="39"/>
      <c r="B6" s="27"/>
      <c r="C6" s="40" t="n">
        <f aca="false">$B$1*4</f>
        <v>1600</v>
      </c>
      <c r="D6" s="41"/>
      <c r="E6" s="33" t="str">
        <f aca="false">IF(D6="","",TIME(0,0,(INT(D6)*60+(D6-INT(D6))*100)-(INT(D5)*60+(D5-INT(D5))*100)))</f>
        <v/>
      </c>
      <c r="F6" s="31" t="n">
        <f aca="false">(INT(D6)*60+(D6-INT(D6))*100)-(INT(D5)*60+(D5-INT(D5))*100)</f>
        <v>0</v>
      </c>
      <c r="G6" s="42" t="str">
        <f aca="false">IF(D6="","",($B$1/1000)/(F6/3600))</f>
        <v/>
      </c>
      <c r="H6" s="40" t="n">
        <f aca="false">$B$1*8</f>
        <v>3200</v>
      </c>
      <c r="I6" s="41"/>
      <c r="J6" s="33" t="str">
        <f aca="false">IF(I6="","",TIME(0,0,(INT(I6)*60+(I6-INT(I6))*100)-(INT(I5)*60+(I5-INT(I5))*100)))</f>
        <v/>
      </c>
      <c r="K6" s="31" t="n">
        <f aca="false">(INT(I6)*60+(I6-INT(I6))*100)-(INT(I5)*60+(I5-INT(I5))*100)</f>
        <v>0</v>
      </c>
      <c r="L6" s="42" t="str">
        <f aca="false">IF(I6="","",($B$1/1000)/(K6/3600))</f>
        <v/>
      </c>
      <c r="M6" s="43" t="n">
        <f aca="false">$B$1*12</f>
        <v>4800</v>
      </c>
      <c r="N6" s="44"/>
      <c r="O6" s="33" t="str">
        <f aca="false">IF(N6="","",TIME(0,0,(INT(N6)*60+(N6-INT(N6))*100)-(INT(N5)*60+(N5-INT(N5))*100)))</f>
        <v/>
      </c>
      <c r="P6" s="31" t="n">
        <f aca="false">(INT(N6)*60+(N6-INT(N6))*100)-(INT(N5)*60+(N5-INT(N5))*100)</f>
        <v>0</v>
      </c>
      <c r="Q6" s="42" t="str">
        <f aca="false">IF(N6="","",($B$1/1000)/(P6/3600))</f>
        <v/>
      </c>
      <c r="S6" s="37"/>
    </row>
    <row r="7" customFormat="false" ht="26" hidden="false" customHeight="true" outlineLevel="0" collapsed="false">
      <c r="A7" s="45"/>
      <c r="B7" s="46"/>
      <c r="C7" s="28" t="n">
        <f aca="false">$B$1</f>
        <v>400</v>
      </c>
      <c r="D7" s="47"/>
      <c r="E7" s="48" t="str">
        <f aca="false">IF(D7="","",D7)</f>
        <v/>
      </c>
      <c r="F7" s="31" t="n">
        <f aca="false">(INT(D7)*60+(D7-INT(D7))*100)</f>
        <v>0</v>
      </c>
      <c r="G7" s="49" t="str">
        <f aca="false">IF(D7="","",($B$1/1000)/(F7/3600))</f>
        <v/>
      </c>
      <c r="H7" s="28" t="n">
        <f aca="false">$B$1*5</f>
        <v>2000</v>
      </c>
      <c r="I7" s="47"/>
      <c r="J7" s="50" t="str">
        <f aca="false">IF(I7="","",TIME(0,0,(INT(I7)*60+(I7-INT(I7))*100)-(INT(D10)*60+(D10-INT(D10))*100)))</f>
        <v/>
      </c>
      <c r="K7" s="31" t="n">
        <f aca="false">(INT(I7)*60+(I7-INT(I7))*100)-(INT(D10)*60+(D10-INT(D10))*100)</f>
        <v>0</v>
      </c>
      <c r="L7" s="49" t="str">
        <f aca="false">IF(I7="","",($B$1/1000)/(K7/3600))</f>
        <v/>
      </c>
      <c r="M7" s="34" t="n">
        <f aca="false">$B$1*9</f>
        <v>3600</v>
      </c>
      <c r="N7" s="47"/>
      <c r="O7" s="50" t="str">
        <f aca="false">IF(N7="","",TIME(0,0,(INT(N7)*60+(N7-INT(N7))*100)-(INT(I10)*60+(I10-INT(I10))*100)))</f>
        <v/>
      </c>
      <c r="P7" s="31" t="n">
        <f aca="false">(INT(N7)*60+(N7-INT(N7))*100)-(INT(I10)*60+(I10-INT(I10))*100)</f>
        <v>0</v>
      </c>
      <c r="Q7" s="49" t="str">
        <f aca="false">IF(N7="","",($B$1/1000)/(P7/3600))</f>
        <v/>
      </c>
      <c r="S7" s="37"/>
    </row>
    <row r="8" customFormat="false" ht="26" hidden="false" customHeight="true" outlineLevel="0" collapsed="false">
      <c r="A8" s="51"/>
      <c r="B8" s="46"/>
      <c r="C8" s="28" t="n">
        <f aca="false">$B$1*2</f>
        <v>800</v>
      </c>
      <c r="D8" s="35"/>
      <c r="E8" s="36" t="str">
        <f aca="false">IF(D8="","",TIME(0,0,(INT(D8)*60+(D8-INT(D8))*100)-(INT(D7)*60+(D7-INT(D7))*100)))</f>
        <v/>
      </c>
      <c r="F8" s="31" t="n">
        <f aca="false">(INT(D8)*60+(D8-INT(D8))*100)-(INT(D7)*60+(D7-INT(D7))*100)</f>
        <v>0</v>
      </c>
      <c r="G8" s="32" t="str">
        <f aca="false">IF(D8="","",($B$1/1000)/(F8/3600))</f>
        <v/>
      </c>
      <c r="H8" s="34" t="n">
        <f aca="false">$B$1*6</f>
        <v>2400</v>
      </c>
      <c r="I8" s="35"/>
      <c r="J8" s="33" t="str">
        <f aca="false">IF(I8="","",TIME(0,0,(INT(I8)*60+(I8-INT(I8))*100)-(INT(I7)*60+(I7-INT(I7))*100)))</f>
        <v/>
      </c>
      <c r="K8" s="31" t="n">
        <f aca="false">(INT(I8)*60+(I8-INT(I8))*100)-(INT(I7)*60+(I7-INT(I7))*100)</f>
        <v>0</v>
      </c>
      <c r="L8" s="32" t="str">
        <f aca="false">IF(I8="","",($B$1/1000)/(K8/3600))</f>
        <v/>
      </c>
      <c r="M8" s="34" t="n">
        <f aca="false">$B$1*10</f>
        <v>4000</v>
      </c>
      <c r="N8" s="35"/>
      <c r="O8" s="33" t="str">
        <f aca="false">IF(N8="","",TIME(0,0,(INT(N8)*60+(N8-INT(N8))*100)-(INT(N7)*60+(N7-INT(N7))*100)))</f>
        <v/>
      </c>
      <c r="P8" s="31" t="n">
        <f aca="false">(INT(N8)*60+(N8-INT(N8))*100)-(INT(N7)*60+(N7-INT(N7))*100)</f>
        <v>0</v>
      </c>
      <c r="Q8" s="32" t="str">
        <f aca="false">IF(N8="","",($B$1/1000)/(P8/3600))</f>
        <v/>
      </c>
      <c r="S8" s="37"/>
    </row>
    <row r="9" customFormat="false" ht="26" hidden="false" customHeight="true" outlineLevel="0" collapsed="false">
      <c r="A9" s="51"/>
      <c r="B9" s="46"/>
      <c r="C9" s="28" t="n">
        <f aca="false">$B$1*3</f>
        <v>1200</v>
      </c>
      <c r="D9" s="35"/>
      <c r="E9" s="36" t="str">
        <f aca="false">IF(D9="","",TIME(0,0,(INT(D9)*60+(D9-INT(D9))*100)-(INT(D8)*60+(D8-INT(D8))*100)))</f>
        <v/>
      </c>
      <c r="F9" s="31" t="n">
        <f aca="false">(INT(D9)*60+(D9-INT(D9))*100)-(INT(D8)*60+(D8-INT(D8))*100)</f>
        <v>0</v>
      </c>
      <c r="G9" s="32" t="str">
        <f aca="false">IF(D9="","",($B$1/1000)/(F9/3600))</f>
        <v/>
      </c>
      <c r="H9" s="28" t="n">
        <f aca="false">$B$1*7</f>
        <v>2800</v>
      </c>
      <c r="I9" s="35"/>
      <c r="J9" s="33" t="str">
        <f aca="false">IF(I9="","",TIME(0,0,(INT(I9)*60+(I9-INT(I9))*100)-(INT(I8)*60+(I8-INT(I8))*100)))</f>
        <v/>
      </c>
      <c r="K9" s="31" t="n">
        <f aca="false">(INT(I9)*60+(I9-INT(I9))*100)-(INT(I8)*60+(I8-INT(I8))*100)</f>
        <v>0</v>
      </c>
      <c r="L9" s="32" t="str">
        <f aca="false">IF(I9="","",($B$1/1000)/(K9/3600))</f>
        <v/>
      </c>
      <c r="M9" s="34" t="n">
        <f aca="false">$B$1*11</f>
        <v>4400</v>
      </c>
      <c r="N9" s="35"/>
      <c r="O9" s="33" t="str">
        <f aca="false">IF(N9="","",TIME(0,0,(INT(N9)*60+(N9-INT(N9))*100)-(INT(N8)*60+(N8-INT(N8))*100)))</f>
        <v/>
      </c>
      <c r="P9" s="31" t="n">
        <f aca="false">(INT(N9)*60+(N9-INT(N9))*100)-(INT(N8)*60+(N8-INT(N8))*100)</f>
        <v>0</v>
      </c>
      <c r="Q9" s="32" t="str">
        <f aca="false">IF(N9="","",($B$1/1000)/(P9/3600))</f>
        <v/>
      </c>
      <c r="S9" s="37"/>
    </row>
    <row r="10" customFormat="false" ht="26" hidden="false" customHeight="true" outlineLevel="0" collapsed="false">
      <c r="A10" s="52"/>
      <c r="B10" s="46"/>
      <c r="C10" s="40" t="n">
        <f aca="false">$B$1*4</f>
        <v>1600</v>
      </c>
      <c r="D10" s="53"/>
      <c r="E10" s="54" t="str">
        <f aca="false">IF(D10="","",TIME(0,0,(INT(D10)*60+(D10-INT(D10))*100)-(INT(D9)*60+(D9-INT(D9))*100)))</f>
        <v/>
      </c>
      <c r="F10" s="31" t="n">
        <f aca="false">(INT(D10)*60+(D10-INT(D10))*100)-(INT(D9)*60+(D9-INT(D9))*100)</f>
        <v>0</v>
      </c>
      <c r="G10" s="55" t="str">
        <f aca="false">IF(D10="","",($B$1/1000)/(F10/3600))</f>
        <v/>
      </c>
      <c r="H10" s="40" t="n">
        <f aca="false">$B$1*8</f>
        <v>3200</v>
      </c>
      <c r="I10" s="53"/>
      <c r="J10" s="54" t="str">
        <f aca="false">IF(I10="","",TIME(0,0,(INT(I10)*60+(I10-INT(I10))*100)-(INT(I9)*60+(I9-INT(I9))*100)))</f>
        <v/>
      </c>
      <c r="K10" s="31" t="n">
        <f aca="false">(INT(I10)*60+(I10-INT(I10))*100)-(INT(I9)*60+(I9-INT(I9))*100)</f>
        <v>0</v>
      </c>
      <c r="L10" s="55" t="str">
        <f aca="false">IF(I10="","",($B$1/1000)/(K10/3600))</f>
        <v/>
      </c>
      <c r="M10" s="43" t="n">
        <f aca="false">$B$1*12</f>
        <v>4800</v>
      </c>
      <c r="N10" s="53"/>
      <c r="O10" s="54" t="str">
        <f aca="false">IF(N10="","",TIME(0,0,(INT(N10)*60+(N10-INT(N10))*100)-(INT(N9)*60+(N9-INT(N9))*100)))</f>
        <v/>
      </c>
      <c r="P10" s="31" t="n">
        <f aca="false">(INT(N10)*60+(N10-INT(N10))*100)-(INT(N9)*60+(N9-INT(N9))*100)</f>
        <v>0</v>
      </c>
      <c r="Q10" s="55" t="str">
        <f aca="false">IF(N10="","",($B$1/1000)/(P10/3600))</f>
        <v/>
      </c>
      <c r="S10" s="37"/>
    </row>
    <row r="11" customFormat="false" ht="26" hidden="false" customHeight="true" outlineLevel="0" collapsed="false">
      <c r="A11" s="56"/>
      <c r="B11" s="57"/>
      <c r="C11" s="28" t="n">
        <f aca="false">$B$1</f>
        <v>400</v>
      </c>
      <c r="D11" s="58"/>
      <c r="E11" s="48" t="str">
        <f aca="false">IF(D11="","",D11)</f>
        <v/>
      </c>
      <c r="F11" s="31" t="n">
        <f aca="false">(INT(D11)*60+(D11-INT(D11))*100)</f>
        <v>0</v>
      </c>
      <c r="G11" s="59" t="str">
        <f aca="false">IF(D11="","",($B$1/1000)/(F11/3600))</f>
        <v/>
      </c>
      <c r="H11" s="28" t="n">
        <f aca="false">$B$1*5</f>
        <v>2000</v>
      </c>
      <c r="I11" s="58"/>
      <c r="J11" s="60" t="str">
        <f aca="false">IF(I11="","",TIME(0,0,(INT(I11)*60+(I11-INT(I11))*100)-(INT(D14)*60+(D14-INT(D14))*100)))</f>
        <v/>
      </c>
      <c r="K11" s="31" t="n">
        <f aca="false">(INT(I11)*60+(I11-INT(I11))*100)-(INT(D14)*60+(D14-INT(D14))*100)</f>
        <v>0</v>
      </c>
      <c r="L11" s="59" t="str">
        <f aca="false">IF(I11="","",($B$1/1000)/(K11/3600))</f>
        <v/>
      </c>
      <c r="M11" s="34" t="n">
        <f aca="false">$B$1*9</f>
        <v>3600</v>
      </c>
      <c r="N11" s="58"/>
      <c r="O11" s="60" t="str">
        <f aca="false">IF(N11="","",TIME(0,0,(INT(N11)*60+(N11-INT(N11))*100)-(INT(I14)*60+(I14-INT(I14))*100)))</f>
        <v/>
      </c>
      <c r="P11" s="31" t="n">
        <f aca="false">(INT(N11)*60+(N11-INT(N11))*100)-(INT(I14)*60+(I14-INT(I14))*100)</f>
        <v>0</v>
      </c>
      <c r="Q11" s="59" t="str">
        <f aca="false">IF(N11="","",($B$1/1000)/(P11/3600))</f>
        <v/>
      </c>
      <c r="S11" s="37"/>
    </row>
    <row r="12" customFormat="false" ht="26" hidden="false" customHeight="true" outlineLevel="0" collapsed="false">
      <c r="A12" s="61"/>
      <c r="B12" s="57"/>
      <c r="C12" s="28" t="n">
        <f aca="false">$B$1*2</f>
        <v>800</v>
      </c>
      <c r="D12" s="35"/>
      <c r="E12" s="36" t="str">
        <f aca="false">IF(D12="","",TIME(0,0,(INT(D12)*60+(D12-INT(D12))*100)-(INT(D11)*60+(D11-INT(D11))*100)))</f>
        <v/>
      </c>
      <c r="F12" s="31" t="n">
        <f aca="false">(INT(D12)*60+(D12-INT(D12))*100)-(INT(D11)*60+(D11-INT(D11))*100)</f>
        <v>0</v>
      </c>
      <c r="G12" s="32" t="str">
        <f aca="false">IF(D12="","",($B$1/1000)/(F12/3600))</f>
        <v/>
      </c>
      <c r="H12" s="34" t="n">
        <f aca="false">$B$1*6</f>
        <v>2400</v>
      </c>
      <c r="I12" s="35"/>
      <c r="J12" s="33" t="str">
        <f aca="false">IF(I12="","",TIME(0,0,(INT(I12)*60+(I12-INT(I12))*100)-(INT(I11)*60+(I11-INT(I11))*100)))</f>
        <v/>
      </c>
      <c r="K12" s="31" t="n">
        <f aca="false">(INT(I12)*60+(I12-INT(I12))*100)-(INT(I11)*60+(I11-INT(I11))*100)</f>
        <v>0</v>
      </c>
      <c r="L12" s="32" t="str">
        <f aca="false">IF(I12="","",($B$1/1000)/(K12/3600))</f>
        <v/>
      </c>
      <c r="M12" s="34" t="n">
        <f aca="false">$B$1*10</f>
        <v>4000</v>
      </c>
      <c r="N12" s="35"/>
      <c r="O12" s="33" t="str">
        <f aca="false">IF(N12="","",TIME(0,0,(INT(N12)*60+(N12-INT(N12))*100)-(INT(N11)*60+(N11-INT(N11))*100)))</f>
        <v/>
      </c>
      <c r="P12" s="31" t="n">
        <f aca="false">(INT(N12)*60+(N12-INT(N12))*100)-(INT(N11)*60+(N11-INT(N11))*100)</f>
        <v>0</v>
      </c>
      <c r="Q12" s="32" t="str">
        <f aca="false">IF(N12="","",($B$1/1000)/(P12/3600))</f>
        <v/>
      </c>
      <c r="S12" s="37"/>
    </row>
    <row r="13" customFormat="false" ht="26" hidden="false" customHeight="true" outlineLevel="0" collapsed="false">
      <c r="A13" s="61"/>
      <c r="B13" s="57"/>
      <c r="C13" s="28" t="n">
        <f aca="false">$B$1*3</f>
        <v>1200</v>
      </c>
      <c r="D13" s="35"/>
      <c r="E13" s="36" t="str">
        <f aca="false">IF(D13="","",TIME(0,0,(INT(D13)*60+(D13-INT(D13))*100)-(INT(D12)*60+(D12-INT(D12))*100)))</f>
        <v/>
      </c>
      <c r="F13" s="31" t="n">
        <f aca="false">(INT(D13)*60+(D13-INT(D13))*100)-(INT(D12)*60+(D12-INT(D12))*100)</f>
        <v>0</v>
      </c>
      <c r="G13" s="32" t="str">
        <f aca="false">IF(D13="","",($B$1/1000)/(F13/3600))</f>
        <v/>
      </c>
      <c r="H13" s="28" t="n">
        <f aca="false">$B$1*7</f>
        <v>2800</v>
      </c>
      <c r="I13" s="35"/>
      <c r="J13" s="33" t="str">
        <f aca="false">IF(I13="","",TIME(0,0,(INT(I13)*60+(I13-INT(I13))*100)-(INT(I12)*60+(I12-INT(I12))*100)))</f>
        <v/>
      </c>
      <c r="K13" s="31" t="n">
        <f aca="false">(INT(I13)*60+(I13-INT(I13))*100)-(INT(I12)*60+(I12-INT(I12))*100)</f>
        <v>0</v>
      </c>
      <c r="L13" s="32" t="str">
        <f aca="false">IF(I13="","",($B$1/1000)/(K13/3600))</f>
        <v/>
      </c>
      <c r="M13" s="34" t="n">
        <f aca="false">$B$1*11</f>
        <v>4400</v>
      </c>
      <c r="N13" s="35"/>
      <c r="O13" s="33" t="str">
        <f aca="false">IF(N13="","",TIME(0,0,(INT(N13)*60+(N13-INT(N13))*100)-(INT(N12)*60+(N12-INT(N12))*100)))</f>
        <v/>
      </c>
      <c r="P13" s="31" t="n">
        <f aca="false">(INT(N13)*60+(N13-INT(N13))*100)-(INT(N12)*60+(N12-INT(N12))*100)</f>
        <v>0</v>
      </c>
      <c r="Q13" s="32" t="str">
        <f aca="false">IF(N13="","",($B$1/1000)/(P13/3600))</f>
        <v/>
      </c>
      <c r="S13" s="37"/>
    </row>
    <row r="14" customFormat="false" ht="26" hidden="false" customHeight="true" outlineLevel="0" collapsed="false">
      <c r="A14" s="62"/>
      <c r="B14" s="57"/>
      <c r="C14" s="40" t="n">
        <f aca="false">$B$1*4</f>
        <v>1600</v>
      </c>
      <c r="D14" s="44"/>
      <c r="E14" s="54" t="str">
        <f aca="false">IF(D14="","",TIME(0,0,(INT(D14)*60+(D14-INT(D14))*100)-(INT(D13)*60+(D13-INT(D13))*100)))</f>
        <v/>
      </c>
      <c r="F14" s="31" t="n">
        <f aca="false">(INT(D14)*60+(D14-INT(D14))*100)-(INT(D13)*60+(D13-INT(D13))*100)</f>
        <v>0</v>
      </c>
      <c r="G14" s="42" t="str">
        <f aca="false">IF(D14="","",($B$1/1000)/(F14/3600))</f>
        <v/>
      </c>
      <c r="H14" s="40" t="n">
        <f aca="false">$B$1*8</f>
        <v>3200</v>
      </c>
      <c r="I14" s="44"/>
      <c r="J14" s="33" t="str">
        <f aca="false">IF(I14="","",TIME(0,0,(INT(I14)*60+(I14-INT(I14))*100)-(INT(I13)*60+(I13-INT(I13))*100)))</f>
        <v/>
      </c>
      <c r="K14" s="31" t="n">
        <f aca="false">(INT(I14)*60+(I14-INT(I14))*100)-(INT(I13)*60+(I13-INT(I13))*100)</f>
        <v>0</v>
      </c>
      <c r="L14" s="42" t="str">
        <f aca="false">IF(I14="","",($B$1/1000)/(K14/3600))</f>
        <v/>
      </c>
      <c r="M14" s="43" t="n">
        <f aca="false">$B$1*12</f>
        <v>4800</v>
      </c>
      <c r="N14" s="44"/>
      <c r="O14" s="33" t="str">
        <f aca="false">IF(N14="","",TIME(0,0,(INT(N14)*60+(N14-INT(N14))*100)-(INT(N13)*60+(N13-INT(N13))*100)))</f>
        <v/>
      </c>
      <c r="P14" s="31" t="n">
        <f aca="false">(INT(N14)*60+(N14-INT(N14))*100)-(INT(N13)*60+(N13-INT(N13))*100)</f>
        <v>0</v>
      </c>
      <c r="Q14" s="42" t="str">
        <f aca="false">IF(N14="","",($B$1/1000)/(P14/3600))</f>
        <v/>
      </c>
      <c r="S14" s="37"/>
    </row>
    <row r="15" customFormat="false" ht="26" hidden="false" customHeight="true" outlineLevel="0" collapsed="false">
      <c r="A15" s="63"/>
      <c r="B15" s="64"/>
      <c r="C15" s="28" t="n">
        <f aca="false">$B$1</f>
        <v>400</v>
      </c>
      <c r="D15" s="47"/>
      <c r="E15" s="65" t="str">
        <f aca="false">IF(D15="","",D15)</f>
        <v/>
      </c>
      <c r="F15" s="31" t="n">
        <f aca="false">(INT(D15)*60+(D15-INT(D15))*100)</f>
        <v>0</v>
      </c>
      <c r="G15" s="49" t="str">
        <f aca="false">IF(D15="","",($B$1/1000)/(F15/3600))</f>
        <v/>
      </c>
      <c r="H15" s="28" t="n">
        <f aca="false">$B$1*5</f>
        <v>2000</v>
      </c>
      <c r="I15" s="47"/>
      <c r="J15" s="50" t="str">
        <f aca="false">IF(I15="","",TIME(0,0,(INT(I15)*60+(I15-INT(I15))*100)-(INT(D18)*60+(D18-INT(D18))*100)))</f>
        <v/>
      </c>
      <c r="K15" s="31" t="n">
        <f aca="false">(INT(I15)*60+(I15-INT(I15))*100)-(INT(D18)*60+(D18-INT(D18))*100)</f>
        <v>0</v>
      </c>
      <c r="L15" s="49" t="str">
        <f aca="false">IF(I15="","",($B$1/1000)/(K15/3600))</f>
        <v/>
      </c>
      <c r="M15" s="34" t="n">
        <f aca="false">$B$1*9</f>
        <v>3600</v>
      </c>
      <c r="N15" s="47"/>
      <c r="O15" s="50" t="str">
        <f aca="false">IF(N15="","",TIME(0,0,(INT(N15)*60+(N15-INT(N15))*100)-(INT(I18)*60+(I18-INT(I18))*100)))</f>
        <v/>
      </c>
      <c r="P15" s="31" t="n">
        <f aca="false">(INT(N15)*60+(N15-INT(N15))*100)-(INT(I18)*60+(I18-INT(I18))*100)</f>
        <v>0</v>
      </c>
      <c r="Q15" s="49" t="str">
        <f aca="false">IF(N15="","",($B$1/1000)/(P15/3600))</f>
        <v/>
      </c>
      <c r="S15" s="37"/>
    </row>
    <row r="16" customFormat="false" ht="26" hidden="false" customHeight="true" outlineLevel="0" collapsed="false">
      <c r="A16" s="66"/>
      <c r="B16" s="64"/>
      <c r="C16" s="28" t="n">
        <f aca="false">$B$1*2</f>
        <v>800</v>
      </c>
      <c r="D16" s="35"/>
      <c r="E16" s="36" t="str">
        <f aca="false">IF(D16="","",TIME(0,0,(INT(D16)*60+(D16-INT(D16))*100)-(INT(D15)*60+(D15-INT(D15))*100)))</f>
        <v/>
      </c>
      <c r="F16" s="31" t="n">
        <f aca="false">(INT(D16)*60+(D16-INT(D16))*100)-(INT(D15)*60+(D15-INT(D15))*100)</f>
        <v>0</v>
      </c>
      <c r="G16" s="32" t="str">
        <f aca="false">IF(D16="","",($B$1/1000)/(F16/3600))</f>
        <v/>
      </c>
      <c r="H16" s="34" t="n">
        <f aca="false">$B$1*6</f>
        <v>2400</v>
      </c>
      <c r="I16" s="35"/>
      <c r="J16" s="33" t="str">
        <f aca="false">IF(I16="","",TIME(0,0,(INT(I16)*60+(I16-INT(I16))*100)-(INT(I15)*60+(I15-INT(I15))*100)))</f>
        <v/>
      </c>
      <c r="K16" s="31" t="n">
        <f aca="false">(INT(I16)*60+(I16-INT(I16))*100)-(INT(I15)*60+(I15-INT(I15))*100)</f>
        <v>0</v>
      </c>
      <c r="L16" s="32" t="str">
        <f aca="false">IF(I16="","",($B$1/1000)/(K16/3600))</f>
        <v/>
      </c>
      <c r="M16" s="34" t="n">
        <f aca="false">$B$1*10</f>
        <v>4000</v>
      </c>
      <c r="N16" s="35"/>
      <c r="O16" s="33" t="str">
        <f aca="false">IF(N16="","",TIME(0,0,(INT(N16)*60+(N16-INT(N16))*100)-(INT(N15)*60+(N15-INT(N15))*100)))</f>
        <v/>
      </c>
      <c r="P16" s="31" t="n">
        <f aca="false">(INT(N16)*60+(N16-INT(N16))*100)-(INT(N15)*60+(N15-INT(N15))*100)</f>
        <v>0</v>
      </c>
      <c r="Q16" s="32" t="str">
        <f aca="false">IF(N16="","",($B$1/1000)/(P16/3600))</f>
        <v/>
      </c>
      <c r="S16" s="37"/>
    </row>
    <row r="17" customFormat="false" ht="26" hidden="false" customHeight="true" outlineLevel="0" collapsed="false">
      <c r="A17" s="66"/>
      <c r="B17" s="64"/>
      <c r="C17" s="28" t="n">
        <f aca="false">$B$1*3</f>
        <v>1200</v>
      </c>
      <c r="D17" s="35"/>
      <c r="E17" s="36" t="str">
        <f aca="false">IF(D17="","",TIME(0,0,(INT(D17)*60+(D17-INT(D17))*100)-(INT(D16)*60+(D16-INT(D16))*100)))</f>
        <v/>
      </c>
      <c r="F17" s="31" t="n">
        <f aca="false">(INT(D17)*60+(D17-INT(D17))*100)-(INT(D16)*60+(D16-INT(D16))*100)</f>
        <v>0</v>
      </c>
      <c r="G17" s="32" t="str">
        <f aca="false">IF(D17="","",($B$1/1000)/(F17/3600))</f>
        <v/>
      </c>
      <c r="H17" s="28" t="n">
        <f aca="false">$B$1*7</f>
        <v>2800</v>
      </c>
      <c r="I17" s="35"/>
      <c r="J17" s="33" t="str">
        <f aca="false">IF(I17="","",TIME(0,0,(INT(I17)*60+(I17-INT(I17))*100)-(INT(I16)*60+(I16-INT(I16))*100)))</f>
        <v/>
      </c>
      <c r="K17" s="31" t="n">
        <f aca="false">(INT(I17)*60+(I17-INT(I17))*100)-(INT(I16)*60+(I16-INT(I16))*100)</f>
        <v>0</v>
      </c>
      <c r="L17" s="32" t="str">
        <f aca="false">IF(I17="","",($B$1/1000)/(K17/3600))</f>
        <v/>
      </c>
      <c r="M17" s="34" t="n">
        <f aca="false">$B$1*11</f>
        <v>4400</v>
      </c>
      <c r="N17" s="35"/>
      <c r="O17" s="33" t="str">
        <f aca="false">IF(N17="","",TIME(0,0,(INT(N17)*60+(N17-INT(N17))*100)-(INT(N16)*60+(N16-INT(N16))*100)))</f>
        <v/>
      </c>
      <c r="P17" s="31" t="n">
        <f aca="false">(INT(N17)*60+(N17-INT(N17))*100)-(INT(N16)*60+(N16-INT(N16))*100)</f>
        <v>0</v>
      </c>
      <c r="Q17" s="32" t="str">
        <f aca="false">IF(N17="","",($B$1/1000)/(P17/3600))</f>
        <v/>
      </c>
      <c r="S17" s="37"/>
    </row>
    <row r="18" customFormat="false" ht="26" hidden="false" customHeight="true" outlineLevel="0" collapsed="false">
      <c r="A18" s="66"/>
      <c r="B18" s="64"/>
      <c r="C18" s="40" t="n">
        <f aca="false">$B$1*4</f>
        <v>1600</v>
      </c>
      <c r="D18" s="35"/>
      <c r="E18" s="36" t="str">
        <f aca="false">IF(D18="","",TIME(0,0,(INT(D18)*60+(D18-INT(D18))*100)-(INT(D17)*60+(D17-INT(D17))*100)))</f>
        <v/>
      </c>
      <c r="F18" s="31" t="n">
        <f aca="false">(INT(D18)*60+(D18-INT(D18))*100)-(INT(D17)*60+(D17-INT(D17))*100)</f>
        <v>0</v>
      </c>
      <c r="G18" s="32" t="str">
        <f aca="false">IF(D18="","",($B$1/1000)/(F18/3600))</f>
        <v/>
      </c>
      <c r="H18" s="40" t="n">
        <f aca="false">$B$1*8</f>
        <v>3200</v>
      </c>
      <c r="I18" s="35"/>
      <c r="J18" s="33" t="str">
        <f aca="false">IF(I18="","",TIME(0,0,(INT(I18)*60+(I18-INT(I18))*100)-(INT(I17)*60+(I17-INT(I17))*100)))</f>
        <v/>
      </c>
      <c r="K18" s="31" t="n">
        <f aca="false">(INT(I18)*60+(I18-INT(I18))*100)-(INT(I17)*60+(I17-INT(I17))*100)</f>
        <v>0</v>
      </c>
      <c r="L18" s="32" t="str">
        <f aca="false">IF(I18="","",($B$1/1000)/(K18/3600))</f>
        <v/>
      </c>
      <c r="M18" s="43" t="n">
        <f aca="false">$B$1*12</f>
        <v>4800</v>
      </c>
      <c r="N18" s="35"/>
      <c r="O18" s="33" t="str">
        <f aca="false">IF(N18="","",TIME(0,0,(INT(N18)*60+(N18-INT(N18))*100)-(INT(N17)*60+(N17-INT(N17))*100)))</f>
        <v/>
      </c>
      <c r="P18" s="31" t="n">
        <f aca="false">(INT(N18)*60+(N18-INT(N18))*100)-(INT(N17)*60+(N17-INT(N17))*100)</f>
        <v>0</v>
      </c>
      <c r="Q18" s="32" t="str">
        <f aca="false">IF(N18="","",($B$1/1000)/(P18/3600))</f>
        <v/>
      </c>
      <c r="S18" s="37"/>
    </row>
    <row r="19" customFormat="false" ht="26" hidden="false" customHeight="true" outlineLevel="0" collapsed="false">
      <c r="A19" s="67"/>
      <c r="B19" s="68"/>
      <c r="C19" s="28" t="n">
        <f aca="false">$B$1</f>
        <v>400</v>
      </c>
      <c r="D19" s="58"/>
      <c r="E19" s="48" t="str">
        <f aca="false">IF(D19="","",D19)</f>
        <v/>
      </c>
      <c r="F19" s="69" t="n">
        <f aca="false">(INT(D19)*60+(D19-INT(D19))*100)</f>
        <v>0</v>
      </c>
      <c r="G19" s="49" t="str">
        <f aca="false">IF(D19="","",($B$1/1000)/(F19/3600))</f>
        <v/>
      </c>
      <c r="H19" s="28" t="n">
        <f aca="false">$B$1*5</f>
        <v>2000</v>
      </c>
      <c r="I19" s="58"/>
      <c r="J19" s="70" t="str">
        <f aca="false">IF(I19="","",TIME(0,0,(INT(I19)*60+(I19-INT(I19))*100)-(INT(D22)*60+(D22-INT(D22))*100)))</f>
        <v/>
      </c>
      <c r="K19" s="69" t="n">
        <f aca="false">(INT(I19)*60+(I19-INT(I19))*100)-(INT(D22)*60+(D22-INT(D22))*100)</f>
        <v>0</v>
      </c>
      <c r="L19" s="49" t="str">
        <f aca="false">IF(I19="","",($B$1/1000)/(K19/3600))</f>
        <v/>
      </c>
      <c r="M19" s="34" t="n">
        <f aca="false">$B$1*9</f>
        <v>3600</v>
      </c>
      <c r="N19" s="58"/>
      <c r="O19" s="70" t="str">
        <f aca="false">IF(N19="","",TIME(0,0,(INT(N19)*60+(N19-INT(N19))*100)-(INT(I22)*60+(I22-INT(I22))*100)))</f>
        <v/>
      </c>
      <c r="P19" s="69" t="n">
        <f aca="false">(INT(N19)*60+(N19-INT(N19))*100)-(INT(I22)*60+(I22-INT(I22))*100)</f>
        <v>0</v>
      </c>
      <c r="Q19" s="49" t="str">
        <f aca="false">IF(N19="","",($B$1/1000)/(P19/3600))</f>
        <v/>
      </c>
      <c r="S19" s="37"/>
    </row>
    <row r="20" customFormat="false" ht="26" hidden="false" customHeight="true" outlineLevel="0" collapsed="false">
      <c r="A20" s="71"/>
      <c r="B20" s="68"/>
      <c r="C20" s="28" t="n">
        <f aca="false">$B$1*2</f>
        <v>800</v>
      </c>
      <c r="D20" s="35"/>
      <c r="E20" s="36" t="str">
        <f aca="false">IF(D20="","",TIME(0,0,(INT(D20)*60+(D20-INT(D20))*100)-(INT(D19)*60+(D19-INT(D19))*100)))</f>
        <v/>
      </c>
      <c r="F20" s="31" t="n">
        <f aca="false">(INT(D20)*60+(D20-INT(D20))*100)-(INT(D19)*60+(D19-INT(D19))*100)</f>
        <v>0</v>
      </c>
      <c r="G20" s="32" t="str">
        <f aca="false">IF(D20="","",($B$1/1000)/(F20/3600))</f>
        <v/>
      </c>
      <c r="H20" s="34" t="n">
        <f aca="false">$B$1*6</f>
        <v>2400</v>
      </c>
      <c r="I20" s="35"/>
      <c r="J20" s="33" t="str">
        <f aca="false">IF(I20="","",TIME(0,0,(INT(I20)*60+(I20-INT(I20))*100)-(INT(I19)*60+(I19-INT(I19))*100)))</f>
        <v/>
      </c>
      <c r="K20" s="31" t="n">
        <f aca="false">(INT(I20)*60+(I20-INT(I20))*100)-(INT(I19)*60+(I19-INT(I19))*100)</f>
        <v>0</v>
      </c>
      <c r="L20" s="32" t="str">
        <f aca="false">IF(I20="","",($B$1/1000)/(K20/3600))</f>
        <v/>
      </c>
      <c r="M20" s="34" t="n">
        <f aca="false">$B$1*10</f>
        <v>4000</v>
      </c>
      <c r="N20" s="35"/>
      <c r="O20" s="33" t="str">
        <f aca="false">IF(N20="","",TIME(0,0,(INT(N20)*60+(N20-INT(N20))*100)-(INT(N19)*60+(N19-INT(N19))*100)))</f>
        <v/>
      </c>
      <c r="P20" s="31" t="n">
        <f aca="false">(INT(N20)*60+(N20-INT(N20))*100)-(INT(N19)*60+(N19-INT(N19))*100)</f>
        <v>0</v>
      </c>
      <c r="Q20" s="32" t="str">
        <f aca="false">IF(N20="","",($B$1/1000)/(P20/3600))</f>
        <v/>
      </c>
      <c r="S20" s="37"/>
    </row>
    <row r="21" customFormat="false" ht="26" hidden="false" customHeight="true" outlineLevel="0" collapsed="false">
      <c r="A21" s="71"/>
      <c r="B21" s="68"/>
      <c r="C21" s="28" t="n">
        <f aca="false">$B$1*3</f>
        <v>1200</v>
      </c>
      <c r="D21" s="35"/>
      <c r="E21" s="36" t="str">
        <f aca="false">IF(D21="","",TIME(0,0,(INT(D21)*60+(D21-INT(D21))*100)-(INT(D20)*60+(D20-INT(D20))*100)))</f>
        <v/>
      </c>
      <c r="F21" s="31" t="n">
        <f aca="false">(INT(D21)*60+(D21-INT(D21))*100)-(INT(D20)*60+(D20-INT(D20))*100)</f>
        <v>0</v>
      </c>
      <c r="G21" s="32" t="str">
        <f aca="false">IF(D21="","",($B$1/1000)/(F21/3600))</f>
        <v/>
      </c>
      <c r="H21" s="28" t="n">
        <f aca="false">$B$1*7</f>
        <v>2800</v>
      </c>
      <c r="I21" s="35"/>
      <c r="J21" s="33" t="str">
        <f aca="false">IF(I21="","",TIME(0,0,(INT(I21)*60+(I21-INT(I21))*100)-(INT(I20)*60+(I20-INT(I20))*100)))</f>
        <v/>
      </c>
      <c r="K21" s="31" t="n">
        <f aca="false">(INT(I21)*60+(I21-INT(I21))*100)-(INT(I20)*60+(I20-INT(I20))*100)</f>
        <v>0</v>
      </c>
      <c r="L21" s="32" t="str">
        <f aca="false">IF(I21="","",($B$1/1000)/(K21/3600))</f>
        <v/>
      </c>
      <c r="M21" s="34" t="n">
        <f aca="false">$B$1*11</f>
        <v>4400</v>
      </c>
      <c r="N21" s="35"/>
      <c r="O21" s="33" t="str">
        <f aca="false">IF(N21="","",TIME(0,0,(INT(N21)*60+(N21-INT(N21))*100)-(INT(N20)*60+(N20-INT(N20))*100)))</f>
        <v/>
      </c>
      <c r="P21" s="31" t="n">
        <f aca="false">(INT(N21)*60+(N21-INT(N21))*100)-(INT(N20)*60+(N20-INT(N20))*100)</f>
        <v>0</v>
      </c>
      <c r="Q21" s="32" t="str">
        <f aca="false">IF(N21="","",($B$1/1000)/(P21/3600))</f>
        <v/>
      </c>
      <c r="S21" s="37"/>
      <c r="V21" s="72" t="s">
        <v>4</v>
      </c>
    </row>
    <row r="22" customFormat="false" ht="28.45" hidden="false" customHeight="true" outlineLevel="0" collapsed="false">
      <c r="A22" s="73"/>
      <c r="B22" s="68"/>
      <c r="C22" s="40" t="n">
        <f aca="false">$B$1*4</f>
        <v>1600</v>
      </c>
      <c r="D22" s="53"/>
      <c r="E22" s="33" t="str">
        <f aca="false">IF(D22="","",TIME(0,0,(INT(D22)*60+(D22-INT(D22))*100)-(INT(D21)*60+(D21-INT(D21))*100)))</f>
        <v/>
      </c>
      <c r="F22" s="74" t="n">
        <f aca="false">(INT(D22)*60+(D22-INT(D22))*100)-(INT(D21)*60+(D21-INT(D21))*100)</f>
        <v>0</v>
      </c>
      <c r="G22" s="42" t="str">
        <f aca="false">IF(D22="","",($B$1/1000)/(F22/3600))</f>
        <v/>
      </c>
      <c r="H22" s="40" t="n">
        <f aca="false">$B$1*8</f>
        <v>3200</v>
      </c>
      <c r="I22" s="53"/>
      <c r="J22" s="33" t="str">
        <f aca="false">IF(I22="","",TIME(0,0,(INT(I22)*60+(I22-INT(I22))*100)-(INT(I21)*60+(I21-INT(I21))*100)))</f>
        <v/>
      </c>
      <c r="K22" s="74" t="n">
        <f aca="false">(INT(I22)*60+(I22-INT(I22))*100)-(INT(I21)*60+(I21-INT(I21))*100)</f>
        <v>0</v>
      </c>
      <c r="L22" s="42" t="str">
        <f aca="false">IF(I22="","",($B$1/1000)/(K22/3600))</f>
        <v/>
      </c>
      <c r="M22" s="43" t="n">
        <f aca="false">$B$1*12</f>
        <v>4800</v>
      </c>
      <c r="N22" s="53"/>
      <c r="O22" s="33" t="str">
        <f aca="false">IF(N22="","",TIME(0,0,(INT(N22)*60+(N22-INT(N22))*100)-(INT(N21)*60+(N21-INT(N21))*100)))</f>
        <v/>
      </c>
      <c r="P22" s="74" t="n">
        <f aca="false">(INT(N22)*60+(N22-INT(N22))*100)-(INT(N21)*60+(N21-INT(N21))*100)</f>
        <v>0</v>
      </c>
      <c r="Q22" s="42" t="str">
        <f aca="false">IF(N22="","",($B$1/1000)/(P22/3600))</f>
        <v/>
      </c>
      <c r="R22" s="75" t="s">
        <v>1</v>
      </c>
      <c r="S22" s="76"/>
      <c r="T22" s="77" t="s">
        <v>2</v>
      </c>
      <c r="V22" s="72" t="s">
        <v>7</v>
      </c>
    </row>
    <row r="23" customFormat="false" ht="23.95" hidden="false" customHeight="true" outlineLevel="0" collapsed="false">
      <c r="A23" s="78"/>
      <c r="B23" s="79"/>
      <c r="C23" s="80" t="n">
        <f aca="false">$B$1</f>
        <v>400</v>
      </c>
      <c r="D23" s="58"/>
      <c r="E23" s="48" t="str">
        <f aca="false">IF(D23="","",D23)</f>
        <v/>
      </c>
      <c r="F23" s="69" t="n">
        <f aca="false">(INT(D23)*60+(D23-INT(D23))*100)</f>
        <v>0</v>
      </c>
      <c r="G23" s="49" t="str">
        <f aca="false">IF(D23="","",($B$1/1000)/(F23/3600))</f>
        <v/>
      </c>
      <c r="H23" s="80" t="n">
        <f aca="false">$B$1*4</f>
        <v>1600</v>
      </c>
      <c r="I23" s="58"/>
      <c r="J23" s="50" t="str">
        <f aca="false">IF(I23="","",TIME(0,0,(INT(I23)*60+(I23-INT(I23))*100)-(INT(D25)*60+(D25-INT(D25))*100)))</f>
        <v/>
      </c>
      <c r="K23" s="69" t="n">
        <f aca="false">(INT(I23)*60+(I23-INT(I23))*100)-(INT(D25)*60+(D25-INT(D25))*100)</f>
        <v>0</v>
      </c>
      <c r="L23" s="49" t="str">
        <f aca="false">IF(I23="","",($B$1/1000)/(K23/3600))</f>
        <v/>
      </c>
      <c r="M23" s="81" t="n">
        <f aca="false">$B$1*7</f>
        <v>2800</v>
      </c>
      <c r="N23" s="58"/>
      <c r="O23" s="50" t="str">
        <f aca="false">IF(N23="","",TIME(0,0,(INT(N23)*60+(N23-INT(N23))*100)-(INT(I25)*60+(I25-INT(I25))*100)))</f>
        <v/>
      </c>
      <c r="P23" s="69" t="n">
        <f aca="false">(INT(N23)*60+(N23-INT(N23))*100)-(INT(I25)*60+(I25-INT(I25))*100)</f>
        <v>0</v>
      </c>
      <c r="Q23" s="49" t="str">
        <f aca="false">IF(N23="","",($B$1/1000)/(P23/3600))</f>
        <v/>
      </c>
      <c r="R23" s="81" t="n">
        <f aca="false">$B$1*10</f>
        <v>4000</v>
      </c>
      <c r="S23" s="58"/>
      <c r="T23" s="82" t="str">
        <f aca="false">IF(S23="","",TIME(0,0,(INT(S23)*60+(S23-INT(S23))*100)-(INT(N25)*60+(N25-INT(N25))*100)))</f>
        <v/>
      </c>
      <c r="U23" s="83" t="n">
        <f aca="false">(INT(S23)*60+(S23-INT(S23))*100)-(INT(N25)*60+(N25-INT(N25))*100)</f>
        <v>0</v>
      </c>
      <c r="V23" s="49" t="str">
        <f aca="false">IF(S23="","",($B$1/1000)/(U23/3600))</f>
        <v/>
      </c>
    </row>
    <row r="24" customFormat="false" ht="21" hidden="false" customHeight="true" outlineLevel="0" collapsed="false">
      <c r="A24" s="84"/>
      <c r="B24" s="79"/>
      <c r="C24" s="28" t="n">
        <f aca="false">$B$1*2</f>
        <v>800</v>
      </c>
      <c r="D24" s="35"/>
      <c r="E24" s="36" t="str">
        <f aca="false">IF(D24="","",TIME(0,0,(INT(D24)*60+(D24-INT(D24))*100)-(INT(D23)*60+(D23-INT(D23))*100)))</f>
        <v/>
      </c>
      <c r="F24" s="31" t="n">
        <f aca="false">(INT(D24)*60+(D24-INT(D24))*100)-(INT(D23)*60+(D23-INT(D23))*100)</f>
        <v>0</v>
      </c>
      <c r="G24" s="32" t="str">
        <f aca="false">IF(D24="","",($B$1/1000)/(F24/3600))</f>
        <v/>
      </c>
      <c r="H24" s="34" t="n">
        <f aca="false">$B$1*5</f>
        <v>2000</v>
      </c>
      <c r="I24" s="35"/>
      <c r="J24" s="33" t="str">
        <f aca="false">IF(I24="","",TIME(0,0,(INT(I24)*60+(I24-INT(I24))*100)-(INT(I23)*60+(I23-INT(I23))*100)))</f>
        <v/>
      </c>
      <c r="K24" s="31" t="n">
        <f aca="false">(INT(I24)*60+(I24-INT(I24))*100)-(INT(I23)*60+(I23-INT(I23))*100)</f>
        <v>0</v>
      </c>
      <c r="L24" s="32" t="str">
        <f aca="false">IF(I24="","",($B$1/1000)/(K24/3600))</f>
        <v/>
      </c>
      <c r="M24" s="34" t="n">
        <f aca="false">$B$1*8</f>
        <v>3200</v>
      </c>
      <c r="N24" s="35"/>
      <c r="O24" s="33" t="str">
        <f aca="false">IF(N24="","",TIME(0,0,(INT(N24)*60+(N24-INT(N24))*100)-(INT(N23)*60+(N23-INT(N23))*100)))</f>
        <v/>
      </c>
      <c r="P24" s="31" t="n">
        <f aca="false">(INT(N24)*60+(N24-INT(N24))*100)-(INT(N23)*60+(N23-INT(N23))*100)</f>
        <v>0</v>
      </c>
      <c r="Q24" s="32" t="str">
        <f aca="false">IF(N24="","",($B$1/1000)/(P24/3600))</f>
        <v/>
      </c>
      <c r="R24" s="34" t="n">
        <f aca="false">$B$1*11</f>
        <v>4400</v>
      </c>
      <c r="S24" s="35"/>
      <c r="T24" s="85" t="str">
        <f aca="false">IF(S24="","",TIME(0,0,(INT(S24)*60+(S24-INT(S24))*100)-(INT(S23)*60+(S23-INT(S23))*100)))</f>
        <v/>
      </c>
      <c r="U24" s="86" t="n">
        <f aca="false">(INT(S24)*60+(S24-INT(S24))*100)-(INT(S23)*60+(S23-INT(S23))*100)</f>
        <v>0</v>
      </c>
      <c r="V24" s="49" t="str">
        <f aca="false">IF(S24="","",($B$1/1000)/(U24/3600))</f>
        <v/>
      </c>
    </row>
    <row r="25" customFormat="false" ht="21" hidden="false" customHeight="true" outlineLevel="0" collapsed="false">
      <c r="A25" s="87"/>
      <c r="B25" s="79"/>
      <c r="C25" s="28" t="n">
        <f aca="false">$B$1*3</f>
        <v>1200</v>
      </c>
      <c r="D25" s="35"/>
      <c r="E25" s="36" t="str">
        <f aca="false">IF(D25="","",TIME(0,0,(INT(D25)*60+(D25-INT(D25))*100)-(INT(D24)*60+(D24-INT(D24))*100)))</f>
        <v/>
      </c>
      <c r="F25" s="31" t="n">
        <f aca="false">(INT(D25)*60+(D25-INT(D25))*100)-(INT(D24)*60+(D24-INT(D24))*100)</f>
        <v>0</v>
      </c>
      <c r="G25" s="32" t="str">
        <f aca="false">IF(D25="","",($B$1/1000)/(F25/3600))</f>
        <v/>
      </c>
      <c r="H25" s="28" t="n">
        <f aca="false">$B$1*6</f>
        <v>2400</v>
      </c>
      <c r="I25" s="35"/>
      <c r="J25" s="33" t="str">
        <f aca="false">IF(I25="","",TIME(0,0,(INT(I25)*60+(I25-INT(I25))*100)-(INT(I24)*60+(I24-INT(I24))*100)))</f>
        <v/>
      </c>
      <c r="K25" s="31" t="n">
        <f aca="false">(INT(I25)*60+(I25-INT(I25))*100)-(INT(I24)*60+(I24-INT(I24))*100)</f>
        <v>0</v>
      </c>
      <c r="L25" s="32" t="str">
        <f aca="false">IF(I25="","",($B$1/1000)/(K25/3600))</f>
        <v/>
      </c>
      <c r="M25" s="34" t="n">
        <f aca="false">$B$1*9</f>
        <v>3600</v>
      </c>
      <c r="N25" s="35"/>
      <c r="O25" s="33" t="str">
        <f aca="false">IF(N25="","",TIME(0,0,(INT(N25)*60+(N25-INT(N25))*100)-(INT(N24)*60+(N24-INT(N24))*100)))</f>
        <v/>
      </c>
      <c r="P25" s="31" t="n">
        <f aca="false">(INT(N25)*60+(N25-INT(N25))*100)-(INT(N24)*60+(N24-INT(N24))*100)</f>
        <v>0</v>
      </c>
      <c r="Q25" s="32" t="str">
        <f aca="false">IF(N25="","",($B$1/1000)/(P25/3600))</f>
        <v/>
      </c>
      <c r="R25" s="34" t="n">
        <f aca="false">$B$1*12</f>
        <v>4800</v>
      </c>
      <c r="S25" s="35"/>
      <c r="T25" s="85" t="str">
        <f aca="false">IF(S25="","",TIME(0,0,(INT(S25)*60+(S25-INT(S25))*100)-(INT(S24)*60+(S24-INT(S24))*100)))</f>
        <v/>
      </c>
      <c r="U25" s="86" t="n">
        <f aca="false">(INT(S25)*60+(S25-INT(S25))*100)-(INT(S24)*60+(S24-INT(S24))*100)</f>
        <v>0</v>
      </c>
      <c r="V25" s="49" t="str">
        <f aca="false">IF(S25="","",($B$1/1000)/(U25/3600))</f>
        <v/>
      </c>
    </row>
    <row r="26" customFormat="false" ht="20" hidden="false" customHeight="true" outlineLevel="0" collapsed="false">
      <c r="A26" s="78"/>
      <c r="B26" s="88"/>
      <c r="C26" s="80" t="n">
        <f aca="false">$B$1</f>
        <v>400</v>
      </c>
      <c r="D26" s="58"/>
      <c r="E26" s="48" t="str">
        <f aca="false">IF(D26="","",D26)</f>
        <v/>
      </c>
      <c r="F26" s="69" t="n">
        <f aca="false">(INT(D26)*60+(D26-INT(D26))*100)</f>
        <v>0</v>
      </c>
      <c r="G26" s="49" t="str">
        <f aca="false">IF(D26="","",($B$1/1000)/(F26/3600))</f>
        <v/>
      </c>
      <c r="H26" s="80" t="n">
        <f aca="false">$B$1*4</f>
        <v>1600</v>
      </c>
      <c r="I26" s="58"/>
      <c r="J26" s="50" t="str">
        <f aca="false">IF(I26="","",TIME(0,0,(INT(I26)*60+(I26-INT(I26))*100)-(INT(D28)*60+(D28-INT(D28))*100)))</f>
        <v/>
      </c>
      <c r="K26" s="69" t="n">
        <f aca="false">(INT(I26)*60+(I26-INT(I26))*100)-(INT(D28)*60+(D28-INT(D28))*100)</f>
        <v>0</v>
      </c>
      <c r="L26" s="49" t="str">
        <f aca="false">IF(I26="","",($B$1/1000)/(K26/3600))</f>
        <v/>
      </c>
      <c r="M26" s="81" t="n">
        <f aca="false">$B$1*7</f>
        <v>2800</v>
      </c>
      <c r="N26" s="58"/>
      <c r="O26" s="50" t="str">
        <f aca="false">IF(N26="","",TIME(0,0,(INT(N26)*60+(N26-INT(N26))*100)-(INT(I28)*60+(I28-INT(I28))*100)))</f>
        <v/>
      </c>
      <c r="P26" s="69" t="n">
        <f aca="false">(INT(N26)*60+(N26-INT(N26))*100)-(INT(I28)*60+(I28-INT(I28))*100)</f>
        <v>0</v>
      </c>
      <c r="Q26" s="49" t="str">
        <f aca="false">IF(N26="","",($B$1/1000)/(P26/3600))</f>
        <v/>
      </c>
      <c r="R26" s="81" t="n">
        <f aca="false">$B$1*10</f>
        <v>4000</v>
      </c>
      <c r="S26" s="58"/>
      <c r="T26" s="82" t="str">
        <f aca="false">IF(S26="","",TIME(0,0,(INT(S26)*60+(S26-INT(S26))*100)-(INT(N28)*60+(N28-INT(N28))*100)))</f>
        <v/>
      </c>
      <c r="U26" s="83" t="n">
        <f aca="false">(INT(S26)*60+(S26-INT(S26))*100)-(INT(N28)*60+(N28-INT(N28))*100)</f>
        <v>0</v>
      </c>
      <c r="V26" s="49" t="str">
        <f aca="false">IF(S26="","",($B$1/1000)/(U26/3600))</f>
        <v/>
      </c>
    </row>
    <row r="27" customFormat="false" ht="17" hidden="false" customHeight="true" outlineLevel="0" collapsed="false">
      <c r="A27" s="84"/>
      <c r="B27" s="88"/>
      <c r="C27" s="28" t="n">
        <f aca="false">$B$1*2</f>
        <v>800</v>
      </c>
      <c r="D27" s="35"/>
      <c r="E27" s="36" t="str">
        <f aca="false">IF(D27="","",TIME(0,0,(INT(D27)*60+(D27-INT(D27))*100)-(INT(D26)*60+(D26-INT(D26))*100)))</f>
        <v/>
      </c>
      <c r="F27" s="31" t="n">
        <f aca="false">(INT(D27)*60+(D27-INT(D27))*100)-(INT(D26)*60+(D26-INT(D26))*100)</f>
        <v>0</v>
      </c>
      <c r="G27" s="32" t="str">
        <f aca="false">IF(D27="","",($B$1/1000)/(F27/3600))</f>
        <v/>
      </c>
      <c r="H27" s="34" t="n">
        <f aca="false">$B$1*5</f>
        <v>2000</v>
      </c>
      <c r="I27" s="35"/>
      <c r="J27" s="33" t="str">
        <f aca="false">IF(I27="","",TIME(0,0,(INT(I27)*60+(I27-INT(I27))*100)-(INT(I26)*60+(I26-INT(I26))*100)))</f>
        <v/>
      </c>
      <c r="K27" s="31" t="n">
        <f aca="false">(INT(I27)*60+(I27-INT(I27))*100)-(INT(I26)*60+(I26-INT(I26))*100)</f>
        <v>0</v>
      </c>
      <c r="L27" s="32" t="str">
        <f aca="false">IF(I27="","",($B$1/1000)/(K27/3600))</f>
        <v/>
      </c>
      <c r="M27" s="34" t="n">
        <f aca="false">$B$1*8</f>
        <v>3200</v>
      </c>
      <c r="N27" s="35"/>
      <c r="O27" s="33" t="str">
        <f aca="false">IF(N27="","",TIME(0,0,(INT(N27)*60+(N27-INT(N27))*100)-(INT(N26)*60+(N26-INT(N26))*100)))</f>
        <v/>
      </c>
      <c r="P27" s="31" t="n">
        <f aca="false">(INT(N27)*60+(N27-INT(N27))*100)-(INT(N26)*60+(N26-INT(N26))*100)</f>
        <v>0</v>
      </c>
      <c r="Q27" s="32" t="str">
        <f aca="false">IF(N27="","",($B$1/1000)/(P27/3600))</f>
        <v/>
      </c>
      <c r="R27" s="34" t="n">
        <f aca="false">$B$1*11</f>
        <v>4400</v>
      </c>
      <c r="S27" s="35"/>
      <c r="T27" s="85" t="str">
        <f aca="false">IF(S27="","",TIME(0,0,(INT(S27)*60+(S27-INT(S27))*100)-(INT(S26)*60+(S26-INT(S26))*100)))</f>
        <v/>
      </c>
      <c r="U27" s="86" t="n">
        <f aca="false">(INT(S27)*60+(S27-INT(S27))*100)-(INT(S26)*60+(S26-INT(S26))*100)</f>
        <v>0</v>
      </c>
      <c r="V27" s="49" t="str">
        <f aca="false">IF(S27="","",($B$1/1000)/(U27/3600))</f>
        <v/>
      </c>
    </row>
    <row r="28" customFormat="false" ht="19" hidden="false" customHeight="true" outlineLevel="0" collapsed="false">
      <c r="A28" s="87"/>
      <c r="B28" s="88"/>
      <c r="C28" s="28" t="n">
        <f aca="false">$B$1*3</f>
        <v>1200</v>
      </c>
      <c r="D28" s="35"/>
      <c r="E28" s="36" t="str">
        <f aca="false">IF(D28="","",TIME(0,0,(INT(D28)*60+(D28-INT(D28))*100)-(INT(D27)*60+(D27-INT(D27))*100)))</f>
        <v/>
      </c>
      <c r="F28" s="31" t="n">
        <f aca="false">(INT(D28)*60+(D28-INT(D28))*100)-(INT(D27)*60+(D27-INT(D27))*100)</f>
        <v>0</v>
      </c>
      <c r="G28" s="32" t="str">
        <f aca="false">IF(D28="","",($B$1/1000)/(F28/3600))</f>
        <v/>
      </c>
      <c r="H28" s="28" t="n">
        <f aca="false">$B$1*6</f>
        <v>2400</v>
      </c>
      <c r="I28" s="35"/>
      <c r="J28" s="89" t="str">
        <f aca="false">IF(I28="","",TIME(0,0,(INT(I28)*60+(I28-INT(I28))*100)-(INT(I27)*60+(I27-INT(I27))*100)))</f>
        <v/>
      </c>
      <c r="K28" s="31" t="n">
        <f aca="false">(INT(I28)*60+(I28-INT(I28))*100)-(INT(I27)*60+(I27-INT(I27))*100)</f>
        <v>0</v>
      </c>
      <c r="L28" s="32" t="str">
        <f aca="false">IF(I28="","",($B$1/1000)/(K28/3600))</f>
        <v/>
      </c>
      <c r="M28" s="34" t="n">
        <f aca="false">$B$1*9</f>
        <v>3600</v>
      </c>
      <c r="N28" s="35"/>
      <c r="O28" s="33" t="str">
        <f aca="false">IF(N28="","",TIME(0,0,(INT(N28)*60+(N28-INT(N28))*100)-(INT(N27)*60+(N27-INT(N27))*100)))</f>
        <v/>
      </c>
      <c r="P28" s="31" t="n">
        <f aca="false">(INT(N28)*60+(N28-INT(N28))*100)-(INT(N27)*60+(N27-INT(N27))*100)</f>
        <v>0</v>
      </c>
      <c r="Q28" s="32" t="str">
        <f aca="false">IF(N28="","",($B$1/1000)/(P28/3600))</f>
        <v/>
      </c>
      <c r="R28" s="34" t="n">
        <f aca="false">$B$1*12</f>
        <v>4800</v>
      </c>
      <c r="S28" s="35"/>
      <c r="T28" s="85" t="str">
        <f aca="false">IF(S28="","",TIME(0,0,(INT(S28)*60+(S28-INT(S28))*100)-(INT(S27)*60+(S27-INT(S27))*100)))</f>
        <v/>
      </c>
      <c r="U28" s="86" t="n">
        <f aca="false">(INT(S28)*60+(S28-INT(S28))*100)-(INT(S27)*60+(S27-INT(S27))*100)</f>
        <v>0</v>
      </c>
      <c r="V28" s="49" t="str">
        <f aca="false">IF(S28="","",($B$1/1000)/(U28/3600))</f>
        <v/>
      </c>
    </row>
    <row r="29" customFormat="false" ht="17" hidden="false" customHeight="true" outlineLevel="0" collapsed="false">
      <c r="A29" s="78"/>
      <c r="B29" s="90"/>
      <c r="C29" s="80" t="n">
        <f aca="false">$B$1</f>
        <v>400</v>
      </c>
      <c r="D29" s="58"/>
      <c r="E29" s="48" t="str">
        <f aca="false">IF(D29="","",D29)</f>
        <v/>
      </c>
      <c r="F29" s="69" t="n">
        <f aca="false">(INT(D29)*60+(D29-INT(D29))*100)</f>
        <v>0</v>
      </c>
      <c r="G29" s="49" t="str">
        <f aca="false">IF(D29="","",($B$1/1000)/(F29/3600))</f>
        <v/>
      </c>
      <c r="H29" s="80" t="n">
        <f aca="false">$B$1*4</f>
        <v>1600</v>
      </c>
      <c r="I29" s="58"/>
      <c r="J29" s="50" t="str">
        <f aca="false">IF(I29="","",TIME(0,0,(INT(I29)*60+(I29-INT(I29))*100)-(INT(D31)*60+(D31-INT(D31))*100)))</f>
        <v/>
      </c>
      <c r="K29" s="69" t="n">
        <f aca="false">(INT(I29)*60+(I29-INT(I29))*100)-(INT(D31)*60+(D31-INT(D31))*100)</f>
        <v>0</v>
      </c>
      <c r="L29" s="49" t="str">
        <f aca="false">IF(I29="","",($B$1/1000)/(K29/3600))</f>
        <v/>
      </c>
      <c r="M29" s="81" t="n">
        <f aca="false">$B$1*7</f>
        <v>2800</v>
      </c>
      <c r="N29" s="58"/>
      <c r="O29" s="50" t="str">
        <f aca="false">IF(N29="","",TIME(0,0,(INT(N29)*60+(N29-INT(N29))*100)-(INT(I31)*60+(I31-INT(I31))*100)))</f>
        <v/>
      </c>
      <c r="P29" s="69" t="n">
        <f aca="false">(INT(N29)*60+(N29-INT(N29))*100)-(INT(I31)*60+(I31-INT(I31))*100)</f>
        <v>0</v>
      </c>
      <c r="Q29" s="49" t="str">
        <f aca="false">IF(N29="","",($B$1/1000)/(P29/3600))</f>
        <v/>
      </c>
      <c r="R29" s="81" t="n">
        <f aca="false">$B$1*10</f>
        <v>4000</v>
      </c>
      <c r="S29" s="58"/>
      <c r="T29" s="82" t="str">
        <f aca="false">IF(S29="","",TIME(0,0,(INT(S29)*60+(S29-INT(S29))*100)-(INT(N31)*60+(N31-INT(N31))*100)))</f>
        <v/>
      </c>
      <c r="U29" s="83" t="n">
        <f aca="false">(INT(S29)*60+(S29-INT(S29))*100)-(INT(N31)*60+(N31-INT(N31))*100)</f>
        <v>0</v>
      </c>
      <c r="V29" s="49" t="str">
        <f aca="false">IF(S29="","",($B$1/1000)/(U29/3600))</f>
        <v/>
      </c>
    </row>
    <row r="30" customFormat="false" ht="19" hidden="false" customHeight="true" outlineLevel="0" collapsed="false">
      <c r="A30" s="84"/>
      <c r="B30" s="90"/>
      <c r="C30" s="28" t="n">
        <f aca="false">$B$1*2</f>
        <v>800</v>
      </c>
      <c r="D30" s="35"/>
      <c r="E30" s="36" t="str">
        <f aca="false">IF(D30="","",TIME(0,0,(INT(D30)*60+(D30-INT(D30))*100)-(INT(D29)*60+(D29-INT(D29))*100)))</f>
        <v/>
      </c>
      <c r="F30" s="31" t="n">
        <f aca="false">(INT(D30)*60+(D30-INT(D30))*100)-(INT(D29)*60+(D29-INT(D29))*100)</f>
        <v>0</v>
      </c>
      <c r="G30" s="32" t="str">
        <f aca="false">IF(D30="","",($B$1/1000)/(F30/3600))</f>
        <v/>
      </c>
      <c r="H30" s="34" t="n">
        <f aca="false">$B$1*5</f>
        <v>2000</v>
      </c>
      <c r="I30" s="35"/>
      <c r="J30" s="33" t="str">
        <f aca="false">IF(I30="","",TIME(0,0,(INT(I30)*60+(I30-INT(I30))*100)-(INT(I29)*60+(I29-INT(I29))*100)))</f>
        <v/>
      </c>
      <c r="K30" s="31" t="n">
        <f aca="false">(INT(I30)*60+(I30-INT(I30))*100)-(INT(I29)*60+(I29-INT(I29))*100)</f>
        <v>0</v>
      </c>
      <c r="L30" s="32" t="str">
        <f aca="false">IF(I30="","",($B$1/1000)/(K30/3600))</f>
        <v/>
      </c>
      <c r="M30" s="34" t="n">
        <f aca="false">$B$1*8</f>
        <v>3200</v>
      </c>
      <c r="N30" s="35"/>
      <c r="O30" s="33" t="str">
        <f aca="false">IF(N30="","",TIME(0,0,(INT(N30)*60+(N30-INT(N30))*100)-(INT(N29)*60+(N29-INT(N29))*100)))</f>
        <v/>
      </c>
      <c r="P30" s="31" t="n">
        <f aca="false">(INT(N30)*60+(N30-INT(N30))*100)-(INT(N29)*60+(N29-INT(N29))*100)</f>
        <v>0</v>
      </c>
      <c r="Q30" s="32" t="str">
        <f aca="false">IF(N30="","",($B$1/1000)/(P30/3600))</f>
        <v/>
      </c>
      <c r="R30" s="34" t="n">
        <f aca="false">$B$1*11</f>
        <v>4400</v>
      </c>
      <c r="S30" s="35"/>
      <c r="T30" s="85" t="str">
        <f aca="false">IF(S30="","",TIME(0,0,(INT(S30)*60+(S30-INT(S30))*100)-(INT(S29)*60+(S29-INT(S29))*100)))</f>
        <v/>
      </c>
      <c r="U30" s="86" t="n">
        <f aca="false">(INT(S30)*60+(S30-INT(S30))*100)-(INT(S29)*60+(S29-INT(S29))*100)</f>
        <v>0</v>
      </c>
      <c r="V30" s="49" t="str">
        <f aca="false">IF(S30="","",($B$1/1000)/(U30/3600))</f>
        <v/>
      </c>
    </row>
    <row r="31" customFormat="false" ht="17" hidden="false" customHeight="true" outlineLevel="0" collapsed="false">
      <c r="A31" s="87"/>
      <c r="B31" s="90"/>
      <c r="C31" s="28" t="n">
        <f aca="false">$B$1*3</f>
        <v>1200</v>
      </c>
      <c r="D31" s="35"/>
      <c r="E31" s="36" t="str">
        <f aca="false">IF(D31="","",TIME(0,0,(INT(D31)*60+(D31-INT(D31))*100)-(INT(D30)*60+(D30-INT(D30))*100)))</f>
        <v/>
      </c>
      <c r="F31" s="31" t="n">
        <f aca="false">(INT(D31)*60+(D31-INT(D31))*100)-(INT(D30)*60+(D30-INT(D30))*100)</f>
        <v>0</v>
      </c>
      <c r="G31" s="32" t="str">
        <f aca="false">IF(D31="","",($B$1/1000)/(F31/3600))</f>
        <v/>
      </c>
      <c r="H31" s="28" t="n">
        <f aca="false">$B$1*6</f>
        <v>2400</v>
      </c>
      <c r="I31" s="35"/>
      <c r="J31" s="89" t="str">
        <f aca="false">IF(I31="","",TIME(0,0,(INT(I31)*60+(I31-INT(I31))*100)-(INT(I30)*60+(I30-INT(I30))*100)))</f>
        <v/>
      </c>
      <c r="K31" s="31" t="n">
        <f aca="false">(INT(I31)*60+(I31-INT(I31))*100)-(INT(I30)*60+(I30-INT(I30))*100)</f>
        <v>0</v>
      </c>
      <c r="L31" s="32" t="str">
        <f aca="false">IF(I31="","",($B$1/1000)/(K31/3600))</f>
        <v/>
      </c>
      <c r="M31" s="34" t="n">
        <f aca="false">$B$1*9</f>
        <v>3600</v>
      </c>
      <c r="N31" s="35"/>
      <c r="O31" s="89" t="str">
        <f aca="false">IF(N31="","",TIME(0,0,(INT(N31)*60+(N31-INT(N31))*100)-(INT(N30)*60+(N30-INT(N30))*100)))</f>
        <v/>
      </c>
      <c r="P31" s="31" t="n">
        <f aca="false">(INT(N31)*60+(N31-INT(N31))*100)-(INT(N30)*60+(N30-INT(N30))*100)</f>
        <v>0</v>
      </c>
      <c r="Q31" s="32" t="str">
        <f aca="false">IF(N31="","",($B$1/1000)/(P31/3600))</f>
        <v/>
      </c>
      <c r="R31" s="34" t="n">
        <f aca="false">$B$1*12</f>
        <v>4800</v>
      </c>
      <c r="S31" s="35"/>
      <c r="T31" s="85" t="str">
        <f aca="false">IF(S31="","",TIME(0,0,(INT(S31)*60+(S31-INT(S31))*100)-(INT(S30)*60+(S30-INT(S30))*100)))</f>
        <v/>
      </c>
      <c r="U31" s="86" t="n">
        <f aca="false">(INT(S31)*60+(S31-INT(S31))*100)-(INT(S30)*60+(S30-INT(S30))*100)</f>
        <v>0</v>
      </c>
      <c r="V31" s="49" t="str">
        <f aca="false">IF(S31="","",($B$1/1000)/(U31/3600))</f>
        <v/>
      </c>
    </row>
  </sheetData>
  <sheetProtection sheet="true" objects="true" scenarios="true" selectLockedCells="true"/>
  <mergeCells count="14">
    <mergeCell ref="C1:C2"/>
    <mergeCell ref="E1:E2"/>
    <mergeCell ref="H1:H2"/>
    <mergeCell ref="J1:J2"/>
    <mergeCell ref="M1:M2"/>
    <mergeCell ref="O1:O2"/>
    <mergeCell ref="B3:B6"/>
    <mergeCell ref="B7:B10"/>
    <mergeCell ref="B11:B14"/>
    <mergeCell ref="B15:B18"/>
    <mergeCell ref="B19:B22"/>
    <mergeCell ref="B23:B25"/>
    <mergeCell ref="B26:B28"/>
    <mergeCell ref="B29:B31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6" outlineLevelRow="0" outlineLevelCol="0"/>
  <cols>
    <col collapsed="false" customWidth="true" hidden="false" outlineLevel="0" max="2" min="1" style="0" width="10.61"/>
    <col collapsed="false" customWidth="true" hidden="false" outlineLevel="0" max="3" min="3" style="0" width="5.67"/>
    <col collapsed="false" customWidth="true" hidden="false" outlineLevel="0" max="4" min="4" style="0" width="10.61"/>
    <col collapsed="false" customWidth="true" hidden="false" outlineLevel="0" max="5" min="5" style="0" width="5.67"/>
    <col collapsed="false" customWidth="true" hidden="false" outlineLevel="0" max="6" min="6" style="0" width="10.61"/>
    <col collapsed="false" customWidth="true" hidden="false" outlineLevel="0" max="7" min="7" style="0" width="5.67"/>
    <col collapsed="false" customWidth="true" hidden="false" outlineLevel="0" max="1025" min="8" style="0" width="10.61"/>
  </cols>
  <sheetData>
    <row r="1" customFormat="false" ht="21" hidden="false" customHeight="false" outlineLevel="0" collapsed="false">
      <c r="A1" s="21"/>
      <c r="B1" s="91" t="n">
        <v>400</v>
      </c>
      <c r="C1" s="16" t="s">
        <v>1</v>
      </c>
      <c r="D1" s="92" t="s">
        <v>2</v>
      </c>
      <c r="E1" s="16"/>
      <c r="F1" s="93" t="s">
        <v>2</v>
      </c>
      <c r="G1" s="16"/>
      <c r="H1" s="93" t="s">
        <v>2</v>
      </c>
      <c r="I1" s="21"/>
      <c r="J1" s="94"/>
    </row>
    <row r="2" customFormat="false" ht="16" hidden="false" customHeight="false" outlineLevel="0" collapsed="false">
      <c r="A2" s="95" t="s">
        <v>8</v>
      </c>
      <c r="B2" s="77" t="s">
        <v>6</v>
      </c>
      <c r="C2" s="96"/>
      <c r="D2" s="92"/>
      <c r="E2" s="16"/>
      <c r="F2" s="93"/>
      <c r="G2" s="16"/>
      <c r="H2" s="93"/>
      <c r="I2" s="21"/>
      <c r="J2" s="94"/>
    </row>
    <row r="3" customFormat="false" ht="21" hidden="false" customHeight="false" outlineLevel="0" collapsed="false">
      <c r="A3" s="97"/>
      <c r="B3" s="98"/>
      <c r="C3" s="99" t="n">
        <v>400</v>
      </c>
      <c r="D3" s="100"/>
      <c r="E3" s="99" t="n">
        <v>2000</v>
      </c>
      <c r="F3" s="101"/>
      <c r="G3" s="99" t="n">
        <v>3600</v>
      </c>
      <c r="H3" s="102"/>
      <c r="I3" s="103"/>
      <c r="J3" s="103"/>
    </row>
    <row r="4" customFormat="false" ht="21" hidden="false" customHeight="false" outlineLevel="0" collapsed="false">
      <c r="A4" s="104"/>
      <c r="B4" s="98"/>
      <c r="C4" s="105" t="n">
        <v>800</v>
      </c>
      <c r="D4" s="106"/>
      <c r="E4" s="105" t="n">
        <v>2400</v>
      </c>
      <c r="F4" s="101"/>
      <c r="G4" s="105" t="n">
        <v>4000</v>
      </c>
      <c r="H4" s="102"/>
      <c r="I4" s="103"/>
      <c r="J4" s="103"/>
    </row>
    <row r="5" customFormat="false" ht="21" hidden="false" customHeight="false" outlineLevel="0" collapsed="false">
      <c r="A5" s="104"/>
      <c r="B5" s="98"/>
      <c r="C5" s="105" t="n">
        <v>1200</v>
      </c>
      <c r="D5" s="106"/>
      <c r="E5" s="105" t="n">
        <v>2800</v>
      </c>
      <c r="F5" s="101"/>
      <c r="G5" s="105" t="n">
        <v>4400</v>
      </c>
      <c r="H5" s="102"/>
      <c r="I5" s="103"/>
      <c r="J5" s="103"/>
    </row>
    <row r="6" customFormat="false" ht="22" hidden="false" customHeight="false" outlineLevel="0" collapsed="false">
      <c r="A6" s="107"/>
      <c r="B6" s="98"/>
      <c r="C6" s="108" t="n">
        <v>1600</v>
      </c>
      <c r="D6" s="109"/>
      <c r="E6" s="108" t="n">
        <v>3200</v>
      </c>
      <c r="F6" s="110"/>
      <c r="G6" s="108" t="n">
        <v>4800</v>
      </c>
      <c r="H6" s="111"/>
      <c r="I6" s="103"/>
      <c r="J6" s="103"/>
    </row>
    <row r="7" customFormat="false" ht="21" hidden="false" customHeight="false" outlineLevel="0" collapsed="false">
      <c r="A7" s="104"/>
      <c r="B7" s="112"/>
      <c r="C7" s="99" t="n">
        <v>400</v>
      </c>
      <c r="D7" s="113"/>
      <c r="E7" s="99" t="n">
        <v>2000</v>
      </c>
      <c r="F7" s="101"/>
      <c r="G7" s="99" t="n">
        <v>3600</v>
      </c>
      <c r="H7" s="102"/>
      <c r="I7" s="103"/>
      <c r="J7" s="103"/>
    </row>
    <row r="8" customFormat="false" ht="21" hidden="false" customHeight="false" outlineLevel="0" collapsed="false">
      <c r="A8" s="104"/>
      <c r="B8" s="112"/>
      <c r="C8" s="105" t="n">
        <v>800</v>
      </c>
      <c r="D8" s="106"/>
      <c r="E8" s="105" t="n">
        <v>2400</v>
      </c>
      <c r="F8" s="101"/>
      <c r="G8" s="105" t="n">
        <v>4000</v>
      </c>
      <c r="H8" s="102"/>
      <c r="I8" s="103"/>
      <c r="J8" s="103"/>
    </row>
    <row r="9" customFormat="false" ht="21" hidden="false" customHeight="false" outlineLevel="0" collapsed="false">
      <c r="A9" s="104"/>
      <c r="B9" s="112"/>
      <c r="C9" s="105" t="n">
        <v>1200</v>
      </c>
      <c r="D9" s="106"/>
      <c r="E9" s="105" t="n">
        <v>2800</v>
      </c>
      <c r="F9" s="101"/>
      <c r="G9" s="105" t="n">
        <v>4400</v>
      </c>
      <c r="H9" s="102"/>
      <c r="I9" s="103"/>
      <c r="J9" s="103"/>
    </row>
    <row r="10" customFormat="false" ht="22" hidden="false" customHeight="false" outlineLevel="0" collapsed="false">
      <c r="A10" s="114"/>
      <c r="B10" s="112"/>
      <c r="C10" s="108" t="n">
        <v>1600</v>
      </c>
      <c r="D10" s="115"/>
      <c r="E10" s="108" t="n">
        <v>3200</v>
      </c>
      <c r="F10" s="116"/>
      <c r="G10" s="108" t="n">
        <v>4800</v>
      </c>
      <c r="H10" s="117"/>
      <c r="I10" s="103"/>
      <c r="J10" s="103"/>
    </row>
    <row r="11" customFormat="false" ht="21" hidden="false" customHeight="false" outlineLevel="0" collapsed="false">
      <c r="A11" s="118"/>
      <c r="B11" s="119"/>
      <c r="C11" s="99" t="n">
        <v>400</v>
      </c>
      <c r="D11" s="100"/>
      <c r="E11" s="99" t="n">
        <v>2000</v>
      </c>
      <c r="F11" s="120"/>
      <c r="G11" s="99" t="n">
        <v>3600</v>
      </c>
      <c r="H11" s="121"/>
      <c r="I11" s="103"/>
      <c r="J11" s="103"/>
    </row>
    <row r="12" customFormat="false" ht="21" hidden="false" customHeight="false" outlineLevel="0" collapsed="false">
      <c r="A12" s="104"/>
      <c r="B12" s="119"/>
      <c r="C12" s="105" t="n">
        <v>800</v>
      </c>
      <c r="D12" s="106"/>
      <c r="E12" s="105" t="n">
        <v>2400</v>
      </c>
      <c r="F12" s="101"/>
      <c r="G12" s="105" t="n">
        <v>4000</v>
      </c>
      <c r="H12" s="102"/>
      <c r="I12" s="103"/>
      <c r="J12" s="103"/>
    </row>
    <row r="13" customFormat="false" ht="21" hidden="false" customHeight="false" outlineLevel="0" collapsed="false">
      <c r="A13" s="104"/>
      <c r="B13" s="119"/>
      <c r="C13" s="105" t="n">
        <v>1200</v>
      </c>
      <c r="D13" s="106"/>
      <c r="E13" s="105" t="n">
        <v>2800</v>
      </c>
      <c r="F13" s="101"/>
      <c r="G13" s="105" t="n">
        <v>4400</v>
      </c>
      <c r="H13" s="102"/>
      <c r="I13" s="103"/>
      <c r="J13" s="103"/>
    </row>
    <row r="14" customFormat="false" ht="22" hidden="false" customHeight="false" outlineLevel="0" collapsed="false">
      <c r="A14" s="107"/>
      <c r="B14" s="119"/>
      <c r="C14" s="108" t="n">
        <v>1600</v>
      </c>
      <c r="D14" s="115"/>
      <c r="E14" s="108" t="n">
        <v>3200</v>
      </c>
      <c r="F14" s="110"/>
      <c r="G14" s="108" t="n">
        <v>4800</v>
      </c>
      <c r="H14" s="111"/>
      <c r="I14" s="103"/>
      <c r="J14" s="103"/>
    </row>
    <row r="15" customFormat="false" ht="21" hidden="false" customHeight="false" outlineLevel="0" collapsed="false">
      <c r="A15" s="104"/>
      <c r="B15" s="122"/>
      <c r="C15" s="99" t="n">
        <v>400</v>
      </c>
      <c r="D15" s="100"/>
      <c r="E15" s="99" t="n">
        <v>2000</v>
      </c>
      <c r="F15" s="101"/>
      <c r="G15" s="99" t="n">
        <v>3600</v>
      </c>
      <c r="H15" s="102"/>
      <c r="I15" s="103"/>
      <c r="J15" s="103"/>
    </row>
    <row r="16" customFormat="false" ht="21" hidden="false" customHeight="false" outlineLevel="0" collapsed="false">
      <c r="A16" s="104"/>
      <c r="B16" s="122"/>
      <c r="C16" s="105" t="n">
        <v>800</v>
      </c>
      <c r="D16" s="106"/>
      <c r="E16" s="105" t="n">
        <v>2400</v>
      </c>
      <c r="F16" s="101"/>
      <c r="G16" s="105" t="n">
        <v>4000</v>
      </c>
      <c r="H16" s="102"/>
      <c r="I16" s="103"/>
      <c r="J16" s="103"/>
    </row>
    <row r="17" customFormat="false" ht="21" hidden="false" customHeight="false" outlineLevel="0" collapsed="false">
      <c r="A17" s="104"/>
      <c r="B17" s="122"/>
      <c r="C17" s="105" t="n">
        <v>1200</v>
      </c>
      <c r="D17" s="106"/>
      <c r="E17" s="105" t="n">
        <v>2800</v>
      </c>
      <c r="F17" s="101"/>
      <c r="G17" s="105" t="n">
        <v>4400</v>
      </c>
      <c r="H17" s="102"/>
      <c r="I17" s="103"/>
      <c r="J17" s="103"/>
    </row>
    <row r="18" customFormat="false" ht="22" hidden="false" customHeight="false" outlineLevel="0" collapsed="false">
      <c r="A18" s="104"/>
      <c r="B18" s="122"/>
      <c r="C18" s="108" t="n">
        <v>1600</v>
      </c>
      <c r="D18" s="106"/>
      <c r="E18" s="108" t="n">
        <v>3200</v>
      </c>
      <c r="F18" s="101"/>
      <c r="G18" s="108" t="n">
        <v>4800</v>
      </c>
      <c r="H18" s="102"/>
      <c r="I18" s="103"/>
      <c r="J18" s="103"/>
    </row>
    <row r="19" customFormat="false" ht="21" hidden="false" customHeight="false" outlineLevel="0" collapsed="false">
      <c r="A19" s="118"/>
      <c r="B19" s="123"/>
      <c r="C19" s="105" t="n">
        <v>400</v>
      </c>
      <c r="D19" s="113"/>
      <c r="E19" s="105" t="n">
        <v>2000</v>
      </c>
      <c r="F19" s="120"/>
      <c r="G19" s="105" t="n">
        <v>3600</v>
      </c>
      <c r="H19" s="121"/>
      <c r="I19" s="103"/>
      <c r="J19" s="103"/>
    </row>
    <row r="20" customFormat="false" ht="21" hidden="false" customHeight="false" outlineLevel="0" collapsed="false">
      <c r="A20" s="104"/>
      <c r="B20" s="123"/>
      <c r="C20" s="105" t="n">
        <v>800</v>
      </c>
      <c r="D20" s="106"/>
      <c r="E20" s="105" t="n">
        <v>2400</v>
      </c>
      <c r="F20" s="101"/>
      <c r="G20" s="105" t="n">
        <v>4000</v>
      </c>
      <c r="H20" s="102"/>
      <c r="I20" s="103"/>
      <c r="J20" s="103"/>
    </row>
    <row r="21" customFormat="false" ht="21" hidden="false" customHeight="false" outlineLevel="0" collapsed="false">
      <c r="A21" s="104"/>
      <c r="B21" s="123"/>
      <c r="C21" s="105" t="n">
        <v>1200</v>
      </c>
      <c r="D21" s="106"/>
      <c r="E21" s="105" t="n">
        <v>2800</v>
      </c>
      <c r="F21" s="101"/>
      <c r="G21" s="105" t="n">
        <v>4400</v>
      </c>
      <c r="H21" s="102"/>
      <c r="I21" s="103"/>
      <c r="J21" s="103"/>
    </row>
    <row r="22" customFormat="false" ht="22" hidden="false" customHeight="false" outlineLevel="0" collapsed="false">
      <c r="A22" s="114"/>
      <c r="B22" s="123"/>
      <c r="C22" s="124" t="n">
        <v>1600</v>
      </c>
      <c r="D22" s="109"/>
      <c r="E22" s="124" t="n">
        <v>3200</v>
      </c>
      <c r="F22" s="116"/>
      <c r="G22" s="124" t="n">
        <v>4800</v>
      </c>
      <c r="H22" s="117"/>
      <c r="I22" s="103"/>
      <c r="J22" s="125" t="s">
        <v>2</v>
      </c>
    </row>
    <row r="23" customFormat="false" ht="21" hidden="false" customHeight="false" outlineLevel="0" collapsed="false">
      <c r="A23" s="118"/>
      <c r="B23" s="126"/>
      <c r="C23" s="127" t="n">
        <v>400</v>
      </c>
      <c r="D23" s="113"/>
      <c r="E23" s="127" t="n">
        <v>1600</v>
      </c>
      <c r="F23" s="120"/>
      <c r="G23" s="127" t="n">
        <v>2800</v>
      </c>
      <c r="H23" s="121"/>
      <c r="I23" s="127" t="n">
        <v>4000</v>
      </c>
      <c r="J23" s="102"/>
    </row>
    <row r="24" customFormat="false" ht="21" hidden="false" customHeight="false" outlineLevel="0" collapsed="false">
      <c r="A24" s="104"/>
      <c r="B24" s="126"/>
      <c r="C24" s="105" t="n">
        <v>800</v>
      </c>
      <c r="D24" s="106"/>
      <c r="E24" s="105" t="n">
        <v>2000</v>
      </c>
      <c r="F24" s="101"/>
      <c r="G24" s="105" t="n">
        <v>3200</v>
      </c>
      <c r="H24" s="102"/>
      <c r="I24" s="105" t="n">
        <v>4400</v>
      </c>
      <c r="J24" s="102"/>
    </row>
    <row r="25" customFormat="false" ht="22" hidden="false" customHeight="false" outlineLevel="0" collapsed="false">
      <c r="A25" s="104"/>
      <c r="B25" s="126"/>
      <c r="C25" s="105" t="n">
        <v>1200</v>
      </c>
      <c r="D25" s="106"/>
      <c r="E25" s="105" t="n">
        <v>2400</v>
      </c>
      <c r="F25" s="101"/>
      <c r="G25" s="105" t="n">
        <v>3600</v>
      </c>
      <c r="H25" s="102"/>
      <c r="I25" s="105" t="n">
        <v>4800</v>
      </c>
      <c r="J25" s="102"/>
    </row>
    <row r="26" customFormat="false" ht="21" hidden="false" customHeight="false" outlineLevel="0" collapsed="false">
      <c r="A26" s="118"/>
      <c r="B26" s="128"/>
      <c r="C26" s="127" t="n">
        <v>400</v>
      </c>
      <c r="D26" s="113"/>
      <c r="E26" s="127" t="n">
        <v>1600</v>
      </c>
      <c r="F26" s="120"/>
      <c r="G26" s="127" t="n">
        <v>2800</v>
      </c>
      <c r="H26" s="121"/>
      <c r="I26" s="127" t="n">
        <v>4000</v>
      </c>
      <c r="J26" s="121"/>
    </row>
    <row r="27" customFormat="false" ht="21" hidden="false" customHeight="false" outlineLevel="0" collapsed="false">
      <c r="A27" s="104"/>
      <c r="B27" s="128"/>
      <c r="C27" s="105" t="n">
        <v>800</v>
      </c>
      <c r="D27" s="106"/>
      <c r="E27" s="105" t="n">
        <v>2000</v>
      </c>
      <c r="F27" s="101"/>
      <c r="G27" s="105" t="n">
        <v>3200</v>
      </c>
      <c r="H27" s="102"/>
      <c r="I27" s="105" t="n">
        <v>4400</v>
      </c>
      <c r="J27" s="102"/>
    </row>
    <row r="28" customFormat="false" ht="22" hidden="false" customHeight="false" outlineLevel="0" collapsed="false">
      <c r="A28" s="104"/>
      <c r="B28" s="128"/>
      <c r="C28" s="105" t="n">
        <v>1200</v>
      </c>
      <c r="D28" s="106"/>
      <c r="E28" s="105" t="n">
        <v>2400</v>
      </c>
      <c r="F28" s="101"/>
      <c r="G28" s="105" t="n">
        <v>3600</v>
      </c>
      <c r="H28" s="102"/>
      <c r="I28" s="105" t="n">
        <v>4800</v>
      </c>
      <c r="J28" s="102"/>
    </row>
    <row r="29" customFormat="false" ht="21" hidden="false" customHeight="false" outlineLevel="0" collapsed="false">
      <c r="A29" s="118"/>
      <c r="B29" s="129"/>
      <c r="C29" s="127" t="n">
        <v>400</v>
      </c>
      <c r="D29" s="113"/>
      <c r="E29" s="127" t="n">
        <v>1600</v>
      </c>
      <c r="F29" s="120"/>
      <c r="G29" s="127" t="n">
        <v>2800</v>
      </c>
      <c r="H29" s="121"/>
      <c r="I29" s="127" t="n">
        <v>4000</v>
      </c>
      <c r="J29" s="121"/>
    </row>
    <row r="30" customFormat="false" ht="21" hidden="false" customHeight="false" outlineLevel="0" collapsed="false">
      <c r="A30" s="104"/>
      <c r="B30" s="129"/>
      <c r="C30" s="105" t="n">
        <v>800</v>
      </c>
      <c r="D30" s="106"/>
      <c r="E30" s="105" t="n">
        <v>2000</v>
      </c>
      <c r="F30" s="101"/>
      <c r="G30" s="105" t="n">
        <v>3200</v>
      </c>
      <c r="H30" s="102"/>
      <c r="I30" s="105" t="n">
        <v>4400</v>
      </c>
      <c r="J30" s="102"/>
    </row>
    <row r="31" customFormat="false" ht="21" hidden="false" customHeight="false" outlineLevel="0" collapsed="false">
      <c r="A31" s="104"/>
      <c r="B31" s="129"/>
      <c r="C31" s="105" t="n">
        <v>1200</v>
      </c>
      <c r="D31" s="106"/>
      <c r="E31" s="105" t="n">
        <v>2400</v>
      </c>
      <c r="F31" s="101"/>
      <c r="G31" s="105" t="n">
        <v>3600</v>
      </c>
      <c r="H31" s="102"/>
      <c r="I31" s="105" t="n">
        <v>4800</v>
      </c>
      <c r="J31" s="102"/>
    </row>
  </sheetData>
  <mergeCells count="11">
    <mergeCell ref="D1:D2"/>
    <mergeCell ref="F1:F2"/>
    <mergeCell ref="H1:H2"/>
    <mergeCell ref="B3:B6"/>
    <mergeCell ref="B7:B10"/>
    <mergeCell ref="B11:B14"/>
    <mergeCell ref="B15:B18"/>
    <mergeCell ref="B19:B22"/>
    <mergeCell ref="B23:B25"/>
    <mergeCell ref="B26:B28"/>
    <mergeCell ref="B29:B31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7" outlineLevelRow="0" outlineLevelCol="0"/>
  <cols>
    <col collapsed="false" customWidth="true" hidden="false" outlineLevel="0" max="1" min="1" style="130" width="33.83"/>
    <col collapsed="false" customWidth="true" hidden="false" outlineLevel="0" max="2" min="2" style="131" width="22.83"/>
    <col collapsed="false" customWidth="true" hidden="false" outlineLevel="0" max="3" min="3" style="131" width="10"/>
    <col collapsed="false" customWidth="true" hidden="false" outlineLevel="0" max="4" min="4" style="131" width="4.16"/>
    <col collapsed="false" customWidth="true" hidden="false" outlineLevel="0" max="5" min="5" style="131" width="22.83"/>
    <col collapsed="false" customWidth="true" hidden="false" outlineLevel="0" max="6" min="6" style="131" width="10"/>
    <col collapsed="false" customWidth="true" hidden="false" outlineLevel="0" max="7" min="7" style="131" width="3.83"/>
    <col collapsed="false" customWidth="true" hidden="false" outlineLevel="0" max="8" min="8" style="131" width="22"/>
    <col collapsed="false" customWidth="true" hidden="false" outlineLevel="0" max="9" min="9" style="131" width="9.83"/>
    <col collapsed="false" customWidth="true" hidden="false" outlineLevel="0" max="1025" min="10" style="131" width="10.83"/>
  </cols>
  <sheetData>
    <row r="1" customFormat="false" ht="16" hidden="false" customHeight="false" outlineLevel="0" collapsed="false"/>
    <row r="2" customFormat="false" ht="21" hidden="false" customHeight="false" outlineLevel="0" collapsed="false">
      <c r="A2" s="132" t="s">
        <v>9</v>
      </c>
    </row>
    <row r="3" customFormat="false" ht="21" hidden="false" customHeight="false" outlineLevel="0" collapsed="false">
      <c r="A3" s="133"/>
    </row>
    <row r="4" customFormat="false" ht="16" hidden="false" customHeight="false" outlineLevel="0" collapsed="false">
      <c r="A4" s="134" t="s">
        <v>10</v>
      </c>
    </row>
    <row r="5" customFormat="false" ht="16" hidden="false" customHeight="false" outlineLevel="0" collapsed="false">
      <c r="A5" s="135"/>
    </row>
    <row r="7" customFormat="false" ht="26" hidden="false" customHeight="false" outlineLevel="0" collapsed="false">
      <c r="A7" s="136" t="s">
        <v>11</v>
      </c>
      <c r="B7" s="137" t="s">
        <v>12</v>
      </c>
      <c r="C7" s="138" t="s">
        <v>13</v>
      </c>
      <c r="D7" s="139"/>
      <c r="E7" s="140" t="s">
        <v>14</v>
      </c>
      <c r="H7" s="141" t="s">
        <v>15</v>
      </c>
    </row>
    <row r="8" customFormat="false" ht="27" hidden="false" customHeight="false" outlineLevel="0" collapsed="false">
      <c r="A8" s="136"/>
      <c r="B8" s="142"/>
      <c r="C8" s="143" t="str">
        <f aca="false">IF(A3="","",IF(B8="","",B8/A3))</f>
        <v/>
      </c>
      <c r="D8" s="139"/>
      <c r="E8" s="144"/>
      <c r="H8" s="145" t="str">
        <f aca="false">IF(OR(B8="",E8=""),"",(B8/1000)/(E10/3600))</f>
        <v/>
      </c>
    </row>
    <row r="9" s="149" customFormat="true" ht="26" hidden="false" customHeight="false" outlineLevel="0" collapsed="false">
      <c r="A9" s="146" t="s">
        <v>16</v>
      </c>
      <c r="B9" s="147" t="n">
        <v>500</v>
      </c>
      <c r="C9" s="147"/>
      <c r="D9" s="147"/>
      <c r="E9" s="148" t="n">
        <v>1.3</v>
      </c>
      <c r="H9" s="148" t="n">
        <v>20</v>
      </c>
    </row>
    <row r="10" customFormat="false" ht="16" hidden="true" customHeight="false" outlineLevel="0" collapsed="false">
      <c r="E10" s="150" t="n">
        <f aca="false">(INT(E8)*60)+(E8-INT(E8))*100</f>
        <v>0</v>
      </c>
    </row>
    <row r="11" customFormat="false" ht="16" hidden="false" customHeight="false" outlineLevel="0" collapsed="false">
      <c r="E11" s="150"/>
    </row>
    <row r="13" customFormat="false" ht="26" hidden="false" customHeight="false" outlineLevel="0" collapsed="false">
      <c r="A13" s="136" t="s">
        <v>17</v>
      </c>
      <c r="B13" s="140" t="s">
        <v>14</v>
      </c>
      <c r="C13" s="151"/>
      <c r="D13" s="151"/>
      <c r="E13" s="152" t="s">
        <v>15</v>
      </c>
      <c r="F13" s="153"/>
      <c r="G13" s="151"/>
      <c r="H13" s="154" t="s">
        <v>12</v>
      </c>
      <c r="I13" s="155" t="s">
        <v>13</v>
      </c>
    </row>
    <row r="14" customFormat="false" ht="27" hidden="false" customHeight="false" outlineLevel="0" collapsed="false">
      <c r="A14" s="136"/>
      <c r="B14" s="156"/>
      <c r="C14" s="151"/>
      <c r="D14" s="151"/>
      <c r="E14" s="157"/>
      <c r="F14" s="153"/>
      <c r="G14" s="151"/>
      <c r="H14" s="158" t="str">
        <f aca="false">IF(OR(B14="",E14=""),"",B16*E16)</f>
        <v/>
      </c>
      <c r="I14" s="159" t="str">
        <f aca="false">IF(A3="","",IF(H14="","",H14/A3))</f>
        <v/>
      </c>
    </row>
    <row r="15" s="149" customFormat="true" ht="26" hidden="false" customHeight="false" outlineLevel="0" collapsed="false">
      <c r="A15" s="146" t="s">
        <v>16</v>
      </c>
      <c r="B15" s="147" t="n">
        <v>1.3</v>
      </c>
      <c r="C15" s="160"/>
      <c r="D15" s="160"/>
      <c r="E15" s="147" t="n">
        <v>20</v>
      </c>
      <c r="F15" s="160"/>
      <c r="G15" s="160"/>
      <c r="H15" s="147" t="n">
        <v>500</v>
      </c>
    </row>
    <row r="16" customFormat="false" ht="16" hidden="true" customHeight="false" outlineLevel="0" collapsed="false">
      <c r="B16" s="161" t="n">
        <f aca="false">(INT(B14)*60)+(B14-INT(B14))*100</f>
        <v>0</v>
      </c>
      <c r="C16" s="151"/>
      <c r="E16" s="162" t="n">
        <f aca="false">E14*1000/3600</f>
        <v>0</v>
      </c>
    </row>
    <row r="17" customFormat="false" ht="16" hidden="false" customHeight="false" outlineLevel="0" collapsed="false">
      <c r="C17" s="151"/>
    </row>
    <row r="18" customFormat="false" ht="17" hidden="false" customHeight="false" outlineLevel="0" collapsed="false">
      <c r="C18" s="151"/>
    </row>
    <row r="19" customFormat="false" ht="26" hidden="false" customHeight="false" outlineLevel="0" collapsed="false">
      <c r="A19" s="136" t="s">
        <v>18</v>
      </c>
      <c r="B19" s="140" t="s">
        <v>15</v>
      </c>
      <c r="C19" s="151"/>
      <c r="D19" s="151"/>
      <c r="E19" s="137" t="s">
        <v>12</v>
      </c>
      <c r="F19" s="163" t="s">
        <v>13</v>
      </c>
      <c r="G19" s="139"/>
      <c r="H19" s="141" t="s">
        <v>19</v>
      </c>
    </row>
    <row r="20" customFormat="false" ht="27" hidden="false" customHeight="false" outlineLevel="0" collapsed="false">
      <c r="A20" s="136"/>
      <c r="B20" s="156"/>
      <c r="C20" s="151"/>
      <c r="D20" s="151"/>
      <c r="E20" s="142"/>
      <c r="F20" s="143" t="str">
        <f aca="false">IF(A3="","",IF(E20="","",E20/A3))</f>
        <v/>
      </c>
      <c r="G20" s="139"/>
      <c r="H20" s="164" t="str">
        <f aca="false">IF(OR(B20="",E20=""),"",TIME(0,0,E20/B22))</f>
        <v/>
      </c>
    </row>
    <row r="21" s="149" customFormat="true" ht="26" hidden="false" customHeight="false" outlineLevel="0" collapsed="false">
      <c r="A21" s="146" t="s">
        <v>16</v>
      </c>
      <c r="B21" s="147" t="n">
        <v>20</v>
      </c>
      <c r="C21" s="160"/>
      <c r="D21" s="160"/>
      <c r="E21" s="147" t="n">
        <v>500</v>
      </c>
      <c r="F21" s="160"/>
      <c r="G21" s="160"/>
      <c r="H21" s="165" t="n">
        <v>0.0625</v>
      </c>
    </row>
    <row r="22" customFormat="false" ht="16" hidden="true" customHeight="false" outlineLevel="0" collapsed="false">
      <c r="B22" s="162" t="n">
        <f aca="false">B20*1000/3600</f>
        <v>0</v>
      </c>
    </row>
    <row r="1048576" customFormat="false" ht="16" hidden="false" customHeight="false" outlineLevel="0" collapsed="false"/>
  </sheetData>
  <sheetProtection sheet="true" objects="true" scenarios="true" selectLockedCells="true"/>
  <mergeCells count="3">
    <mergeCell ref="A7:A8"/>
    <mergeCell ref="A13:A14"/>
    <mergeCell ref="A19:A20"/>
  </mergeCells>
  <printOptions headings="false" gridLines="false" gridLinesSet="true" horizontalCentered="false" verticalCentered="false"/>
  <pageMargins left="0" right="0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2016-09-26T11:57:40Z</dcterms:created>
  <dc:creator>Utilisateur de Microsoft Office</dc:creator>
  <dc:description/>
  <dc:language>fr-FR</dc:language>
  <cp:lastModifiedBy/>
  <cp:lastPrinted>2017-10-16T12:04:15Z</cp:lastPrinted>
  <dcterms:modified xsi:type="dcterms:W3CDTF">2018-09-12T16:12:18Z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